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4\_DÚR_Ústí - Drážďany\Geologie realizace\1.0 Finální ZD\E-ZAK\SOD\"/>
    </mc:Choice>
  </mc:AlternateContent>
  <bookViews>
    <workbookView xWindow="-105" yWindow="-105" windowWidth="19425" windowHeight="10425"/>
  </bookViews>
  <sheets>
    <sheet name="soupis prací slepý" sheetId="13" r:id="rId1"/>
  </sheets>
  <definedNames>
    <definedName name="_xlnm._FilterDatabase" localSheetId="0" hidden="1">'soupis prací slepý'!$A$8:$G$127</definedName>
    <definedName name="_xlnm.Print_Titles" localSheetId="0">'soupis prací slepý'!$5:$5</definedName>
    <definedName name="_xlnm.Print_Area" localSheetId="0">'soupis prací slepý'!$A$1:$H$151</definedName>
    <definedName name="Print_Area" localSheetId="0">'soupis prací slepý'!$A$1:$G$149</definedName>
    <definedName name="Print_Area">#REF!</definedName>
    <definedName name="Print_Titles" localSheetId="0">'soupis prací slepý'!$3:$5</definedName>
    <definedName name="Print_Titles">#REF!</definedName>
    <definedName name="VV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3" i="13" l="1"/>
  <c r="G23" i="13"/>
  <c r="G125" i="13"/>
  <c r="G119" i="13"/>
  <c r="G59" i="13"/>
  <c r="G40" i="13"/>
  <c r="G41" i="13"/>
  <c r="G42" i="13"/>
  <c r="G43" i="13"/>
  <c r="G47" i="13"/>
  <c r="G48" i="13"/>
  <c r="G49" i="13"/>
  <c r="G50" i="13"/>
  <c r="G54" i="13"/>
  <c r="G55" i="13"/>
  <c r="G56" i="13"/>
  <c r="G57" i="13"/>
  <c r="G58" i="13"/>
  <c r="G60" i="13"/>
  <c r="G61" i="13"/>
  <c r="G62" i="13"/>
  <c r="G63" i="13"/>
  <c r="G64" i="13"/>
  <c r="G65" i="13"/>
  <c r="G66" i="13"/>
  <c r="G67" i="13"/>
  <c r="G68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8" i="13"/>
  <c r="G89" i="13"/>
  <c r="G90" i="13"/>
  <c r="G91" i="13"/>
  <c r="G92" i="13"/>
  <c r="G93" i="13"/>
  <c r="G94" i="13"/>
  <c r="G95" i="13"/>
  <c r="G96" i="13"/>
  <c r="G97" i="13"/>
  <c r="G98" i="13"/>
  <c r="G102" i="13"/>
  <c r="G103" i="13"/>
  <c r="G107" i="13"/>
  <c r="G108" i="13"/>
  <c r="G109" i="13"/>
  <c r="G110" i="13"/>
  <c r="G111" i="13"/>
  <c r="G112" i="13"/>
  <c r="G114" i="13"/>
  <c r="G115" i="13"/>
  <c r="G116" i="13"/>
  <c r="G117" i="13"/>
  <c r="G118" i="13"/>
  <c r="G120" i="13"/>
  <c r="G121" i="13"/>
  <c r="G126" i="13"/>
  <c r="G124" i="13"/>
  <c r="G127" i="13" s="1"/>
  <c r="G106" i="13"/>
  <c r="G101" i="13"/>
  <c r="G71" i="13"/>
  <c r="G53" i="13"/>
  <c r="G46" i="13"/>
  <c r="G39" i="13"/>
  <c r="G30" i="13"/>
  <c r="G31" i="13"/>
  <c r="G32" i="13"/>
  <c r="G33" i="13"/>
  <c r="G34" i="13"/>
  <c r="G35" i="13"/>
  <c r="G36" i="13"/>
  <c r="G37" i="13"/>
  <c r="G29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4" i="13"/>
  <c r="G25" i="13"/>
  <c r="G26" i="13"/>
  <c r="G27" i="13"/>
  <c r="G8" i="13"/>
  <c r="G104" i="13" l="1"/>
  <c r="E139" i="13" s="1"/>
  <c r="G99" i="13"/>
  <c r="E138" i="13" s="1"/>
  <c r="G51" i="13"/>
  <c r="E136" i="13" s="1"/>
  <c r="G44" i="13"/>
  <c r="E135" i="13" s="1"/>
  <c r="G69" i="13"/>
  <c r="E137" i="13" s="1"/>
  <c r="G122" i="13"/>
  <c r="E141" i="13"/>
  <c r="C141" i="13"/>
  <c r="C140" i="13"/>
  <c r="C139" i="13"/>
  <c r="C138" i="13"/>
  <c r="C137" i="13"/>
  <c r="C136" i="13"/>
  <c r="C135" i="13"/>
  <c r="D59" i="13"/>
  <c r="D58" i="13"/>
  <c r="G129" i="13" l="1"/>
  <c r="E140" i="13"/>
  <c r="E142" i="13" s="1"/>
  <c r="F135" i="13"/>
  <c r="F137" i="13"/>
  <c r="G137" i="13" s="1"/>
  <c r="F141" i="13"/>
  <c r="G141" i="13" s="1"/>
  <c r="F139" i="13"/>
  <c r="G139" i="13" s="1"/>
  <c r="F136" i="13"/>
  <c r="G136" i="13" s="1"/>
  <c r="F138" i="13"/>
  <c r="G144" i="13" l="1"/>
  <c r="F140" i="13"/>
  <c r="G140" i="13" s="1"/>
  <c r="G138" i="13"/>
  <c r="G135" i="13"/>
  <c r="G142" i="13" l="1"/>
  <c r="G145" i="13"/>
  <c r="G146" i="13" s="1"/>
  <c r="F142" i="13"/>
</calcChain>
</file>

<file path=xl/sharedStrings.xml><?xml version="1.0" encoding="utf-8"?>
<sst xmlns="http://schemas.openxmlformats.org/spreadsheetml/2006/main" count="388" uniqueCount="167">
  <si>
    <t>jedn.</t>
  </si>
  <si>
    <t>1.</t>
  </si>
  <si>
    <t xml:space="preserve">VRTÁNÍ  A  ODKRYVNÉ  PRÁCE </t>
  </si>
  <si>
    <t>1.1.</t>
  </si>
  <si>
    <t>bm</t>
  </si>
  <si>
    <t>1.2.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</si>
  <si>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</si>
  <si>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</si>
  <si>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</si>
  <si>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</si>
  <si>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</si>
  <si>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</si>
  <si>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</si>
  <si>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</si>
  <si>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</si>
  <si>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</si>
  <si>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Zaměření studní a vztažných objektů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</si>
  <si>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</si>
  <si>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</si>
  <si>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</si>
  <si>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</si>
  <si>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</si>
  <si>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</si>
  <si>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</si>
  <si>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</si>
  <si>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 xml:space="preserve">R E K A P I T U L A C E </t>
  </si>
  <si>
    <t>Komplexní vyhodnocení polních zkoušek</t>
  </si>
  <si>
    <t>Osazení zhlaví vrtu (HG, inklino)</t>
  </si>
  <si>
    <t>prac.</t>
  </si>
  <si>
    <t>GEOFYZIKÁLNÍ PRÁCE</t>
  </si>
  <si>
    <t>bod</t>
  </si>
  <si>
    <t>Vytyčení geofyzikálních profilů</t>
  </si>
  <si>
    <t>Zpracování dat, vypracování závěrečné zprávy</t>
  </si>
  <si>
    <t>Gravimetrie (tíhová měření)</t>
  </si>
  <si>
    <t>Odběr vzorků  zemin / hornin - technologické - třída 3B</t>
  </si>
  <si>
    <t>Skartace vrtného jádra</t>
  </si>
  <si>
    <t>Archivace vybraných částí vrtného jádra</t>
  </si>
  <si>
    <t>HYDROGEOLOGICKÉ PRÁCE</t>
  </si>
  <si>
    <t>9.</t>
  </si>
  <si>
    <t>Stanovení obsahu organických látek</t>
  </si>
  <si>
    <t>DPH</t>
  </si>
  <si>
    <t>Celkem bez DPH</t>
  </si>
  <si>
    <t>Seismické metody - mělká refrakční seismika (MRS)</t>
  </si>
  <si>
    <t>Celkem včetně DPH</t>
  </si>
  <si>
    <t>1.3.</t>
  </si>
  <si>
    <t>Odběr vzorků  zemin / hornin - neporušené -  třída 1 (2) A - vtlačným břitovým odběrákem</t>
  </si>
  <si>
    <t>Odběr vzorků  hornin - neporušené -  třída 1 (2) A - z vrtného jádra vrtaného dvojitou jádrovkou</t>
  </si>
  <si>
    <t>Karotážní měření ve vrtech (komplexní GT metody)</t>
  </si>
  <si>
    <t>Karotážní měření ve vrtech (komplexní HG metody)</t>
  </si>
  <si>
    <t>Jádrové vrty vrtané TK v hloubkovém intervalu 0,0 - 10,0 m</t>
  </si>
  <si>
    <t>Jádrové vrty vrtané TK v hloubce &gt; 10,0 m</t>
  </si>
  <si>
    <t>Odporové profilování</t>
  </si>
  <si>
    <t>Odporová tomografie (ERT, MEM)</t>
  </si>
  <si>
    <t>kpl</t>
  </si>
  <si>
    <t>Vybudování přístupových cest, zajištění dopravních omezení a pronájmu dopravního značení *)</t>
  </si>
  <si>
    <r>
      <t>A-</t>
    </r>
    <r>
      <rPr>
        <sz val="9"/>
        <rFont val="Arial"/>
        <family val="2"/>
        <charset val="238"/>
      </rPr>
      <t xml:space="preserve"> VRTNÉ PRÁCE </t>
    </r>
  </si>
  <si>
    <r>
      <t>B-</t>
    </r>
    <r>
      <rPr>
        <sz val="9"/>
        <rFont val="Arial"/>
        <family val="2"/>
        <charset val="238"/>
      </rPr>
      <t xml:space="preserve"> SOUVISEJÍCÍ PRÁCE </t>
    </r>
  </si>
  <si>
    <r>
      <t>C-</t>
    </r>
    <r>
      <rPr>
        <sz val="9"/>
        <rFont val="Arial"/>
        <family val="2"/>
        <charset val="238"/>
      </rPr>
      <t xml:space="preserve"> ODBĚR VZORKŮ</t>
    </r>
  </si>
  <si>
    <t>pol.</t>
  </si>
  <si>
    <t>výkon / dodávka prací</t>
  </si>
  <si>
    <t xml:space="preserve">počet
m. j. </t>
  </si>
  <si>
    <t>cena
Kč</t>
  </si>
  <si>
    <t>Presiometrické vrty vrtané TK (Ø76 mm) - příplatek za 1 m vrtu k jednotkovým cenám dle výše uvedených hloubkových intervalů</t>
  </si>
  <si>
    <t>Příprava a likvidace sondážního pracoviště pro vrty vrtané TK</t>
  </si>
  <si>
    <t>Příprava a likvidace sondážního pracoviště pro vrty vrtané s výplachem</t>
  </si>
  <si>
    <t>Zkoušky vzorků 1 (2) A (neporušených vzorků) - stanovení bobtnavosti / prosedavosti</t>
  </si>
  <si>
    <t>CENA CELKEM BEZ DPH</t>
  </si>
  <si>
    <t>Přípravné práce a rešerše pro geofyzikální měření</t>
  </si>
  <si>
    <t>Zkoušky vzorků 1 (2) A (neporušených vzorků) - stanovení bobtnacího tlaku</t>
  </si>
  <si>
    <t xml:space="preserve">Zkoušky vzorků 1 (2) A (neporušených vzorků) - krabicový smyk (4 krabice) - reziduální pevnost </t>
  </si>
  <si>
    <t xml:space="preserve">Zkoušky vzorků 1 (2) A (neporušených vzorků) - triaxiální zkouška UU </t>
  </si>
  <si>
    <t>Škody na pozemcích *)</t>
  </si>
  <si>
    <t>Doprava vzorků do laboratoře</t>
  </si>
  <si>
    <t>Inklinometrické měření (do hl. 40m)</t>
  </si>
  <si>
    <t>Řízení BOZP</t>
  </si>
  <si>
    <t>10.</t>
  </si>
  <si>
    <t>OSTATNÍ</t>
  </si>
  <si>
    <t>Rámcová dohoda na GTP menších staveb pozemních komunikací 2020</t>
  </si>
  <si>
    <t xml:space="preserve">  </t>
  </si>
  <si>
    <t>Doprava karotážní soupravy, měřící aparatury a měřící skupiny</t>
  </si>
  <si>
    <t>Doprava souprav, měřící aparatury a měřící skupiny</t>
  </si>
  <si>
    <t>Doprava vrtné a doprovodné techniky</t>
  </si>
  <si>
    <t>*) pozn.: Předběžná (preliminářová) cena určená zadavatelem. Dodavatel tyto položky neoceňuje, bude účtováno dle skutečné potřeby, která bude doložena.</t>
  </si>
  <si>
    <t>Jádrové vrty vrtané dvojitou jádrovkou s výplachem v hloubkovém intervalu 0,0 - 50,0 m</t>
  </si>
  <si>
    <t>Jádrové vrty vrtané dvojitou jádrovkou s výplachem v hloubkovém intervalu 50,0 - 100,0 m</t>
  </si>
  <si>
    <t>Jádrové vrty vrtané dvojitou jádrovkou s výplachem v hloubkovém intervalu 100,0 - 150,0 m</t>
  </si>
  <si>
    <t>Jádrové vrty vrtané dvojitou jádrovkou s výplachem v hloubkovém intervalu 150,0 - 200,0 m</t>
  </si>
  <si>
    <t>Jádrové vrty vrtané dvojitou jádrovkou s výplachem v hloubkovém intervalu 200,0 - 250,0 m</t>
  </si>
  <si>
    <t>Jádrové vrty vrtané dvojitou jádrovkou s výplachem v hloubkovém intervalu 250,0 - 300,0 m</t>
  </si>
  <si>
    <t>Jádrové vrty vrtané dvojitou jádrovkou s výplachem v hloubkovém intervalu 300,0 - 350,0 m</t>
  </si>
  <si>
    <t>Jádrové vrty vrtané dvojitou jádrovkou s výplachem v hloubkovém intervalu 350,0 - 400,0 m</t>
  </si>
  <si>
    <t>Jádrové vrty vrtané dvojitou jádrovkou s výplachem v hloubkovém intervalu 400,0 - 450,0 m</t>
  </si>
  <si>
    <t>Jádrové vrty vrtané dvojitou jádrovkou s výplachem v hloubkovém intervalu 450,0 - 500,0 m</t>
  </si>
  <si>
    <t>Přípravné práce pro hlubokou seismiku</t>
  </si>
  <si>
    <t>Seismické metody - hluboká refrakční seismika (MRS)</t>
  </si>
  <si>
    <t>Seismické metody - hluboká reflexní seismika (RXS)</t>
  </si>
  <si>
    <t>Reinterpretace geoelektrických měření</t>
  </si>
  <si>
    <t>Instalace měřidla pórového tlaku do šikmého vrtu + kabeláž + zálivka + dataloger + chránička</t>
  </si>
  <si>
    <t>Vystrojení HG vrtu PVC pažnicí Ø125 mm, obsyp, těsnění - vrty TK v oblasti portálu včetně čerpacích</t>
  </si>
  <si>
    <t>Přibírka vrtu dvojitou jádrovkou na jádro Ø100 mm pro případ použití menších sond pro GT zkoušky</t>
  </si>
  <si>
    <t>Prostoje vrtné soupravy při realizaci geotechnických a hydrodynamických zkoušek a karotážního měření</t>
  </si>
  <si>
    <t>Vertikální elektrické sondování (VES krok 80 m)</t>
  </si>
  <si>
    <t>Magnetometrie (krok 10 m)</t>
  </si>
  <si>
    <t>Stanovení obsahu křemene</t>
  </si>
  <si>
    <t>Stanovení obsahu uhličitanů</t>
  </si>
  <si>
    <t>Pevnost v příčném tahu</t>
  </si>
  <si>
    <t>Triaxiální smyková pevnost</t>
  </si>
  <si>
    <t>Přetvárné vlastnosti hornin (Poissonovo číslo, modul pružnosti, modul deformace)</t>
  </si>
  <si>
    <t>Mrazuvzdornost</t>
  </si>
  <si>
    <t>Abrazivita (Cerchar nebo LCPC)</t>
  </si>
  <si>
    <t>BWI</t>
  </si>
  <si>
    <t>Vrtatelnost</t>
  </si>
  <si>
    <t>Pevnost v prostém tlaku (přirozená + nasycená + vysušená)</t>
  </si>
  <si>
    <t>Fyzikální vlastnosti hornin - stanovení</t>
  </si>
  <si>
    <t>LABORATORNÍ PRÁCE - mechanika zemin</t>
  </si>
  <si>
    <t>LABORATORNÍ PRÁCE - mechanika hornin</t>
  </si>
  <si>
    <t>Polohopisné a výškopisné zaměření sond a zkoušek a GF profilů v JTSK, Bpv - včetně dopravy měřičské skupiny</t>
  </si>
  <si>
    <t>Přípravné práce</t>
  </si>
  <si>
    <t>hod</t>
  </si>
  <si>
    <t>Hydrodynamické odběrové zkoušky</t>
  </si>
  <si>
    <t>Vodnotlakové etážové zkoušky dle ČSN 22282-3 a ČSN ISO 22282-6</t>
  </si>
  <si>
    <t>Nálevové zkoušky ČSN ISO 22282-5</t>
  </si>
  <si>
    <t>Osazení čidla s automatickým odečtem hladiny podzemní vody (vč. čidla)</t>
  </si>
  <si>
    <t>soubor</t>
  </si>
  <si>
    <t>7.</t>
  </si>
  <si>
    <t>Pasportizace - záměr hladiny podzemní vody ve studních a vrtech po dobu průzkumu</t>
  </si>
  <si>
    <t>8.</t>
  </si>
  <si>
    <t>Odběry vzorků podzemní vody při čerpací zkoušce</t>
  </si>
  <si>
    <t>Odběry vzorků povrchové vody staticky</t>
  </si>
  <si>
    <t>Odběr vzorků ze strukturních vrtů dynamicky</t>
  </si>
  <si>
    <t>11.</t>
  </si>
  <si>
    <t>Terénní měření základních fyz.-chem. parametrů podzemních vod</t>
  </si>
  <si>
    <t>12.</t>
  </si>
  <si>
    <t>Terénní měření základních fyz.-chem. parametrů povrchových vod při hydrometrování</t>
  </si>
  <si>
    <t>13.</t>
  </si>
  <si>
    <t>Laboratorní stanovení vod povrchových</t>
  </si>
  <si>
    <t>14.</t>
  </si>
  <si>
    <t>Laboratorní stanovení vod podzemních</t>
  </si>
  <si>
    <t>15.</t>
  </si>
  <si>
    <t>Záměry průtoků - hydrometrická měření</t>
  </si>
  <si>
    <t>Dopravní náklady</t>
  </si>
  <si>
    <t>dílčí mezisoučet - pol. 7.</t>
  </si>
  <si>
    <t>j. cena</t>
  </si>
  <si>
    <t>Indexová zkouška porušené a poloporušené vzorky (PV a PPV) - klasifikační rozbor ve smyslu
ČSN 72 1001</t>
  </si>
  <si>
    <t>Indexová zkouška neporušené vzorky (NV) - klasifikační rozbor ve smyslu ČSN 72 1001 +
měrná hmotnost + objemová hmotnost</t>
  </si>
  <si>
    <t>Indexová zkouška technologické vzorky (TV) - klasifikační rozbor ve smyslu ČSN 72 1001 +
měrná hmotnost + objemová hmotnost</t>
  </si>
  <si>
    <t>Stlačitelnost v oedometru s rekonsolidací Eoed, Edef</t>
  </si>
  <si>
    <t>Stanovení časového součinitele konsolidace cv</t>
  </si>
  <si>
    <t>Zkoušky vzorků 1 (2) A (neporušených vzorků) - pevnost v prostém tlaku (3 válečky)</t>
  </si>
  <si>
    <t>Zkoušky vzorků 1 (2) A (neporušených vzorků) - stanovení propustnosti jemnozrnných zemin v triax. Komoře</t>
  </si>
  <si>
    <t>Stanovení CBR a CBRsat</t>
  </si>
  <si>
    <t>Stanovení Proctor Standard</t>
  </si>
  <si>
    <t>Point load test</t>
  </si>
  <si>
    <t>Vystrojení HG vrtu PVC pažnicí Ø100 mm, obsyp, těsnění - vrty TK v oblasti portálu včetně čerpacích</t>
  </si>
  <si>
    <t>dílčí mezisoučet - pol. 4.</t>
  </si>
  <si>
    <t>Čištění HG vrtů airliftem</t>
  </si>
  <si>
    <t>Inklinometrické vrty vrtané TK se zabudováním inklinometrické pažnice (vrt KH-17)</t>
  </si>
  <si>
    <t>Petrografické analýzy</t>
  </si>
  <si>
    <t>Deformační zkoušky na vrtech (presiometr, dilatometr)</t>
  </si>
  <si>
    <t>Příprava a likvidace pracoviště a techniky pro presiometrickou/dilatometrickou zkoušku</t>
  </si>
  <si>
    <t>Vystrojení HG vrtu PVC pažnicí Ø80-50 mm, těsnění - hluboké strukturní vrty svislé dvojitou jádrovkou</t>
  </si>
  <si>
    <t>Odběr vzorků  zemin / hornin - porušené - třída 3C</t>
  </si>
  <si>
    <t>Realizační projektová dokumentace</t>
  </si>
  <si>
    <t>Dokumentace skutečného provedení stavby</t>
  </si>
  <si>
    <t>16.</t>
  </si>
  <si>
    <t>Vyhodnocení HG prací a zpracování závěrečné HG zprávy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</si>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</sst>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00"/>
    <numFmt numFmtId="166" formatCode="#,##0\ &quot;Kč&quot;"/>
  </numFmts>
  <fonts count="13" x14ac:knownFonts="1">
    <font>
      <sz val="10"/>
      <name val="Times New Roman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trike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6" fontId="2" fillId="0" borderId="17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6" fontId="2" fillId="0" borderId="37" xfId="0" applyNumberFormat="1" applyFont="1" applyBorder="1" applyAlignment="1">
      <alignment horizontal="right" vertical="center"/>
    </xf>
    <xf numFmtId="166" fontId="2" fillId="0" borderId="19" xfId="0" applyNumberFormat="1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vertical="top" wrapText="1"/>
    </xf>
    <xf numFmtId="166" fontId="10" fillId="0" borderId="17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2" fillId="0" borderId="19" xfId="0" applyNumberFormat="1" applyFont="1" applyBorder="1" applyAlignment="1">
      <alignment vertical="center"/>
    </xf>
    <xf numFmtId="166" fontId="2" fillId="0" borderId="38" xfId="0" applyNumberFormat="1" applyFont="1" applyBorder="1" applyAlignment="1">
      <alignment horizontal="right" vertical="center"/>
    </xf>
    <xf numFmtId="166" fontId="2" fillId="0" borderId="42" xfId="0" applyNumberFormat="1" applyFont="1" applyBorder="1" applyAlignment="1">
      <alignment horizontal="right" vertical="center"/>
    </xf>
    <xf numFmtId="166" fontId="2" fillId="0" borderId="20" xfId="0" applyNumberFormat="1" applyFont="1" applyBorder="1" applyAlignment="1">
      <alignment horizontal="right" vertical="center"/>
    </xf>
    <xf numFmtId="166" fontId="2" fillId="0" borderId="10" xfId="0" applyNumberFormat="1" applyFont="1" applyBorder="1" applyAlignment="1">
      <alignment vertical="center"/>
    </xf>
    <xf numFmtId="0" fontId="5" fillId="0" borderId="47" xfId="0" applyFont="1" applyBorder="1" applyAlignment="1" applyProtection="1">
      <alignment horizontal="right" vertical="center"/>
      <protection hidden="1"/>
    </xf>
    <xf numFmtId="166" fontId="3" fillId="0" borderId="49" xfId="0" applyNumberFormat="1" applyFont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2" fontId="2" fillId="0" borderId="0" xfId="0" applyNumberFormat="1" applyFont="1" applyAlignment="1" applyProtection="1">
      <alignment horizontal="center" vertical="center"/>
      <protection hidden="1"/>
    </xf>
    <xf numFmtId="3" fontId="2" fillId="0" borderId="0" xfId="0" applyNumberFormat="1" applyFont="1" applyAlignment="1" applyProtection="1">
      <alignment horizontal="right" vertical="center"/>
      <protection hidden="1"/>
    </xf>
    <xf numFmtId="164" fontId="2" fillId="0" borderId="8" xfId="0" applyNumberFormat="1" applyFont="1" applyBorder="1" applyAlignment="1" applyProtection="1">
      <alignment horizontal="right" vertical="center" wrapText="1"/>
      <protection hidden="1"/>
    </xf>
    <xf numFmtId="0" fontId="8" fillId="0" borderId="0" xfId="0" applyFont="1" applyAlignment="1" applyProtection="1">
      <alignment horizontal="justify" vertical="center"/>
      <protection hidden="1"/>
    </xf>
    <xf numFmtId="0" fontId="3" fillId="2" borderId="14" xfId="0" applyFont="1" applyFill="1" applyBorder="1" applyAlignment="1" applyProtection="1">
      <alignment horizontal="center" vertical="center"/>
      <protection hidden="1"/>
    </xf>
    <xf numFmtId="0" fontId="3" fillId="2" borderId="15" xfId="0" applyFont="1" applyFill="1" applyBorder="1" applyAlignment="1" applyProtection="1">
      <alignment horizontal="center" vertical="center"/>
      <protection hidden="1"/>
    </xf>
    <xf numFmtId="0" fontId="3" fillId="2" borderId="15" xfId="0" applyFont="1" applyFill="1" applyBorder="1" applyAlignment="1" applyProtection="1">
      <alignment horizontal="left" vertical="center"/>
      <protection hidden="1"/>
    </xf>
    <xf numFmtId="165" fontId="3" fillId="2" borderId="15" xfId="0" applyNumberFormat="1" applyFont="1" applyFill="1" applyBorder="1" applyAlignment="1" applyProtection="1">
      <alignment horizontal="center" vertical="center"/>
      <protection hidden="1"/>
    </xf>
    <xf numFmtId="3" fontId="3" fillId="2" borderId="15" xfId="0" applyNumberFormat="1" applyFont="1" applyFill="1" applyBorder="1" applyAlignment="1" applyProtection="1">
      <alignment horizontal="right" vertical="center"/>
      <protection hidden="1"/>
    </xf>
    <xf numFmtId="166" fontId="3" fillId="2" borderId="18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165" fontId="3" fillId="0" borderId="0" xfId="0" applyNumberFormat="1" applyFont="1" applyAlignment="1" applyProtection="1">
      <alignment horizontal="center" vertical="center"/>
      <protection hidden="1"/>
    </xf>
    <xf numFmtId="3" fontId="3" fillId="0" borderId="0" xfId="0" applyNumberFormat="1" applyFont="1" applyAlignment="1" applyProtection="1">
      <alignment horizontal="right" vertical="center"/>
      <protection hidden="1"/>
    </xf>
    <xf numFmtId="166" fontId="3" fillId="0" borderId="8" xfId="0" applyNumberFormat="1" applyFont="1" applyBorder="1" applyAlignment="1" applyProtection="1">
      <alignment horizontal="right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left" vertical="center"/>
      <protection hidden="1"/>
    </xf>
    <xf numFmtId="3" fontId="2" fillId="0" borderId="4" xfId="0" applyNumberFormat="1" applyFont="1" applyBorder="1" applyAlignment="1" applyProtection="1">
      <alignment horizontal="right" vertical="center"/>
      <protection hidden="1"/>
    </xf>
    <xf numFmtId="3" fontId="2" fillId="0" borderId="5" xfId="0" applyNumberFormat="1" applyFont="1" applyBorder="1" applyAlignment="1" applyProtection="1">
      <alignment horizontal="right" vertical="center" wrapText="1"/>
      <protection hidden="1"/>
    </xf>
    <xf numFmtId="0" fontId="8" fillId="0" borderId="0" xfId="0" applyFont="1" applyProtection="1"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8" xfId="0" applyFont="1" applyBorder="1" applyAlignment="1" applyProtection="1">
      <alignment horizontal="right" vertical="center" wrapText="1"/>
      <protection hidden="1"/>
    </xf>
    <xf numFmtId="0" fontId="8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horizontal="left" vertical="center"/>
      <protection hidden="1"/>
    </xf>
    <xf numFmtId="3" fontId="2" fillId="0" borderId="8" xfId="0" applyNumberFormat="1" applyFont="1" applyBorder="1" applyAlignment="1" applyProtection="1">
      <alignment horizontal="right" vertical="center" wrapText="1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right" vertical="center"/>
      <protection hidden="1"/>
    </xf>
    <xf numFmtId="3" fontId="3" fillId="0" borderId="4" xfId="0" applyNumberFormat="1" applyFont="1" applyBorder="1" applyAlignment="1" applyProtection="1">
      <alignment horizontal="right" vertical="center"/>
      <protection hidden="1"/>
    </xf>
    <xf numFmtId="3" fontId="3" fillId="0" borderId="5" xfId="0" applyNumberFormat="1" applyFont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2" fillId="0" borderId="0" xfId="0" quotePrefix="1" applyFont="1" applyAlignment="1" applyProtection="1">
      <alignment horizontal="left" vertical="center"/>
      <protection hidden="1"/>
    </xf>
    <xf numFmtId="3" fontId="2" fillId="0" borderId="0" xfId="0" applyNumberFormat="1" applyFont="1" applyAlignment="1" applyProtection="1">
      <alignment horizontal="center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6" fontId="2" fillId="0" borderId="8" xfId="0" applyNumberFormat="1" applyFont="1" applyBorder="1" applyAlignment="1" applyProtection="1">
      <alignment horizontal="right" vertical="center" wrapText="1"/>
      <protection hidden="1"/>
    </xf>
    <xf numFmtId="0" fontId="2" fillId="0" borderId="1" xfId="0" quotePrefix="1" applyFont="1" applyBorder="1" applyAlignment="1" applyProtection="1">
      <alignment horizontal="center" vertical="center"/>
      <protection hidden="1"/>
    </xf>
    <xf numFmtId="49" fontId="2" fillId="0" borderId="6" xfId="0" quotePrefix="1" applyNumberFormat="1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left" vertical="center"/>
      <protection hidden="1"/>
    </xf>
    <xf numFmtId="3" fontId="2" fillId="0" borderId="2" xfId="0" applyNumberFormat="1" applyFont="1" applyBorder="1" applyAlignment="1" applyProtection="1">
      <alignment horizontal="center" vertical="center"/>
      <protection hidden="1"/>
    </xf>
    <xf numFmtId="166" fontId="2" fillId="0" borderId="2" xfId="0" applyNumberFormat="1" applyFont="1" applyBorder="1" applyAlignment="1" applyProtection="1">
      <alignment horizontal="right" vertical="center"/>
      <protection hidden="1"/>
    </xf>
    <xf numFmtId="166" fontId="2" fillId="0" borderId="7" xfId="0" applyNumberFormat="1" applyFont="1" applyBorder="1" applyAlignment="1" applyProtection="1">
      <alignment horizontal="right" vertical="center" wrapText="1"/>
      <protection hidden="1"/>
    </xf>
    <xf numFmtId="166" fontId="3" fillId="0" borderId="4" xfId="0" applyNumberFormat="1" applyFont="1" applyBorder="1" applyAlignment="1" applyProtection="1">
      <alignment horizontal="right" vertical="center"/>
      <protection hidden="1"/>
    </xf>
    <xf numFmtId="166" fontId="3" fillId="0" borderId="5" xfId="0" applyNumberFormat="1" applyFont="1" applyBorder="1" applyAlignment="1" applyProtection="1">
      <alignment horizontal="right" vertical="center" wrapText="1"/>
      <protection hidden="1"/>
    </xf>
    <xf numFmtId="0" fontId="3" fillId="2" borderId="19" xfId="0" applyFont="1" applyFill="1" applyBorder="1" applyAlignment="1" applyProtection="1">
      <alignment horizontal="right" vertical="center"/>
      <protection hidden="1"/>
    </xf>
    <xf numFmtId="166" fontId="3" fillId="2" borderId="21" xfId="0" applyNumberFormat="1" applyFont="1" applyFill="1" applyBorder="1" applyAlignment="1" applyProtection="1">
      <alignment horizontal="right" vertical="center" wrapText="1"/>
      <protection hidden="1"/>
    </xf>
    <xf numFmtId="164" fontId="3" fillId="0" borderId="8" xfId="0" applyNumberFormat="1" applyFont="1" applyBorder="1" applyAlignment="1" applyProtection="1">
      <alignment horizontal="right" vertical="center" wrapText="1"/>
      <protection hidden="1"/>
    </xf>
    <xf numFmtId="164" fontId="2" fillId="0" borderId="0" xfId="0" applyNumberFormat="1" applyFont="1" applyAlignment="1" applyProtection="1">
      <alignment horizontal="right" vertical="center" wrapText="1"/>
      <protection hidden="1"/>
    </xf>
    <xf numFmtId="166" fontId="2" fillId="0" borderId="21" xfId="0" applyNumberFormat="1" applyFont="1" applyBorder="1" applyAlignment="1" applyProtection="1">
      <alignment horizontal="right" vertical="center" wrapText="1"/>
      <protection hidden="1"/>
    </xf>
    <xf numFmtId="166" fontId="2" fillId="0" borderId="39" xfId="0" applyNumberFormat="1" applyFont="1" applyBorder="1" applyAlignment="1" applyProtection="1">
      <alignment horizontal="right" vertical="center" wrapText="1"/>
      <protection hidden="1"/>
    </xf>
    <xf numFmtId="0" fontId="2" fillId="0" borderId="30" xfId="0" quotePrefix="1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0" borderId="19" xfId="0" quotePrefix="1" applyFont="1" applyBorder="1" applyAlignment="1" applyProtection="1">
      <alignment horizontal="left" vertical="center"/>
      <protection hidden="1"/>
    </xf>
    <xf numFmtId="166" fontId="2" fillId="0" borderId="19" xfId="0" applyNumberFormat="1" applyFont="1" applyBorder="1" applyAlignment="1" applyProtection="1">
      <alignment horizontal="center" vertical="center"/>
      <protection hidden="1"/>
    </xf>
    <xf numFmtId="0" fontId="2" fillId="0" borderId="20" xfId="0" quotePrefix="1" applyFont="1" applyBorder="1" applyAlignment="1" applyProtection="1">
      <alignment horizontal="left" vertical="center"/>
      <protection hidden="1"/>
    </xf>
    <xf numFmtId="0" fontId="2" fillId="0" borderId="20" xfId="0" applyFont="1" applyBorder="1" applyAlignment="1" applyProtection="1">
      <alignment horizontal="center" vertical="center"/>
      <protection hidden="1"/>
    </xf>
    <xf numFmtId="166" fontId="2" fillId="0" borderId="20" xfId="0" applyNumberFormat="1" applyFont="1" applyBorder="1" applyAlignment="1" applyProtection="1">
      <alignment horizontal="center" vertical="center"/>
      <protection hidden="1"/>
    </xf>
    <xf numFmtId="0" fontId="2" fillId="0" borderId="35" xfId="0" applyFont="1" applyBorder="1" applyAlignment="1" applyProtection="1">
      <alignment horizontal="center" vertical="center"/>
      <protection hidden="1"/>
    </xf>
    <xf numFmtId="49" fontId="3" fillId="0" borderId="14" xfId="0" applyNumberFormat="1" applyFont="1" applyBorder="1" applyAlignment="1" applyProtection="1">
      <alignment horizontal="center" vertical="center"/>
      <protection hidden="1"/>
    </xf>
    <xf numFmtId="49" fontId="3" fillId="0" borderId="27" xfId="0" applyNumberFormat="1" applyFont="1" applyBorder="1" applyAlignment="1" applyProtection="1">
      <alignment horizontal="center" vertical="center"/>
      <protection hidden="1"/>
    </xf>
    <xf numFmtId="166" fontId="2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2" fillId="0" borderId="24" xfId="0" quotePrefix="1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left" vertical="center"/>
      <protection hidden="1"/>
    </xf>
    <xf numFmtId="3" fontId="2" fillId="0" borderId="19" xfId="0" applyNumberFormat="1" applyFont="1" applyBorder="1" applyAlignment="1" applyProtection="1">
      <alignment horizontal="center" vertical="center"/>
      <protection hidden="1"/>
    </xf>
    <xf numFmtId="0" fontId="10" fillId="0" borderId="24" xfId="0" quotePrefix="1" applyFont="1" applyBorder="1" applyAlignment="1" applyProtection="1">
      <alignment horizontal="center" vertical="center"/>
      <protection hidden="1"/>
    </xf>
    <xf numFmtId="0" fontId="10" fillId="0" borderId="19" xfId="0" applyFont="1" applyBorder="1" applyAlignment="1" applyProtection="1">
      <alignment horizontal="center" vertical="center"/>
      <protection hidden="1"/>
    </xf>
    <xf numFmtId="0" fontId="10" fillId="0" borderId="19" xfId="0" applyFont="1" applyBorder="1" applyAlignment="1" applyProtection="1">
      <alignment horizontal="left" vertical="center"/>
      <protection hidden="1"/>
    </xf>
    <xf numFmtId="3" fontId="10" fillId="0" borderId="19" xfId="0" applyNumberFormat="1" applyFont="1" applyBorder="1" applyAlignment="1" applyProtection="1">
      <alignment horizontal="center" vertical="center"/>
      <protection hidden="1"/>
    </xf>
    <xf numFmtId="0" fontId="2" fillId="0" borderId="19" xfId="0" quotePrefix="1" applyFont="1" applyBorder="1" applyAlignment="1" applyProtection="1">
      <alignment horizontal="center" vertical="center"/>
      <protection hidden="1"/>
    </xf>
    <xf numFmtId="0" fontId="2" fillId="0" borderId="20" xfId="0" quotePrefix="1" applyFont="1" applyBorder="1" applyAlignment="1" applyProtection="1">
      <alignment horizontal="center" vertical="center"/>
      <protection hidden="1"/>
    </xf>
    <xf numFmtId="0" fontId="2" fillId="0" borderId="20" xfId="0" applyFont="1" applyBorder="1" applyAlignment="1" applyProtection="1">
      <alignment horizontal="left" vertical="center"/>
      <protection hidden="1"/>
    </xf>
    <xf numFmtId="3" fontId="2" fillId="0" borderId="20" xfId="0" applyNumberFormat="1" applyFont="1" applyBorder="1" applyAlignment="1" applyProtection="1">
      <alignment horizontal="center" vertical="center"/>
      <protection hidden="1"/>
    </xf>
    <xf numFmtId="0" fontId="2" fillId="0" borderId="36" xfId="0" quotePrefix="1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1" fillId="0" borderId="0" xfId="0" applyFont="1" applyProtection="1">
      <protection hidden="1"/>
    </xf>
    <xf numFmtId="49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vertical="center" wrapText="1"/>
      <protection hidden="1"/>
    </xf>
    <xf numFmtId="3" fontId="2" fillId="0" borderId="31" xfId="0" applyNumberFormat="1" applyFont="1" applyBorder="1" applyAlignment="1" applyProtection="1">
      <alignment horizontal="center" vertical="center"/>
      <protection hidden="1"/>
    </xf>
    <xf numFmtId="49" fontId="2" fillId="0" borderId="36" xfId="0" applyNumberFormat="1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49" fontId="2" fillId="3" borderId="24" xfId="0" applyNumberFormat="1" applyFont="1" applyFill="1" applyBorder="1" applyAlignment="1" applyProtection="1">
      <alignment horizontal="center" vertical="center"/>
      <protection hidden="1"/>
    </xf>
    <xf numFmtId="0" fontId="2" fillId="3" borderId="19" xfId="0" applyFont="1" applyFill="1" applyBorder="1" applyAlignment="1" applyProtection="1">
      <alignment horizontal="center" vertical="center"/>
      <protection hidden="1"/>
    </xf>
    <xf numFmtId="0" fontId="3" fillId="3" borderId="19" xfId="0" quotePrefix="1" applyFont="1" applyFill="1" applyBorder="1" applyAlignment="1" applyProtection="1">
      <alignment horizontal="left" vertical="center"/>
      <protection hidden="1"/>
    </xf>
    <xf numFmtId="3" fontId="2" fillId="3" borderId="19" xfId="0" applyNumberFormat="1" applyFont="1" applyFill="1" applyBorder="1" applyAlignment="1" applyProtection="1">
      <alignment horizontal="center" vertical="center"/>
      <protection hidden="1"/>
    </xf>
    <xf numFmtId="166" fontId="2" fillId="3" borderId="17" xfId="0" applyNumberFormat="1" applyFont="1" applyFill="1" applyBorder="1" applyAlignment="1" applyProtection="1">
      <alignment horizontal="right" vertical="center"/>
      <protection hidden="1"/>
    </xf>
    <xf numFmtId="166" fontId="2" fillId="3" borderId="2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3" fillId="2" borderId="22" xfId="0" quotePrefix="1" applyFont="1" applyFill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166" fontId="2" fillId="0" borderId="43" xfId="0" applyNumberFormat="1" applyFont="1" applyBorder="1" applyAlignment="1" applyProtection="1">
      <alignment horizontal="right" vertical="center" wrapText="1"/>
      <protection hidden="1"/>
    </xf>
    <xf numFmtId="0" fontId="2" fillId="0" borderId="40" xfId="0" quotePrefix="1" applyFont="1" applyBorder="1" applyAlignment="1" applyProtection="1">
      <alignment horizontal="center" vertical="center"/>
      <protection hidden="1"/>
    </xf>
    <xf numFmtId="0" fontId="2" fillId="0" borderId="41" xfId="0" applyFont="1" applyBorder="1" applyAlignment="1" applyProtection="1">
      <alignment horizontal="center" vertical="center"/>
      <protection hidden="1"/>
    </xf>
    <xf numFmtId="0" fontId="2" fillId="0" borderId="41" xfId="0" quotePrefix="1" applyFont="1" applyBorder="1" applyAlignment="1" applyProtection="1">
      <alignment horizontal="left" vertical="center"/>
      <protection hidden="1"/>
    </xf>
    <xf numFmtId="3" fontId="2" fillId="0" borderId="41" xfId="0" applyNumberFormat="1" applyFont="1" applyBorder="1" applyAlignment="1" applyProtection="1">
      <alignment horizontal="center"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5" fillId="0" borderId="44" xfId="0" applyFont="1" applyBorder="1" applyAlignment="1" applyProtection="1">
      <alignment horizontal="right" vertical="center"/>
      <protection hidden="1"/>
    </xf>
    <xf numFmtId="166" fontId="3" fillId="0" borderId="45" xfId="0" applyNumberFormat="1" applyFont="1" applyBorder="1" applyAlignment="1" applyProtection="1">
      <alignment horizontal="right"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left" vertical="center"/>
      <protection hidden="1"/>
    </xf>
    <xf numFmtId="3" fontId="2" fillId="0" borderId="16" xfId="0" applyNumberFormat="1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2" fillId="0" borderId="4" xfId="0" applyFont="1" applyBorder="1" applyAlignment="1" applyProtection="1">
      <alignment horizontal="right" vertical="center"/>
      <protection hidden="1"/>
    </xf>
    <xf numFmtId="164" fontId="3" fillId="0" borderId="5" xfId="0" applyNumberFormat="1" applyFont="1" applyBorder="1" applyAlignment="1" applyProtection="1">
      <alignment horizontal="right" vertical="center" wrapText="1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3" fontId="2" fillId="0" borderId="2" xfId="0" applyNumberFormat="1" applyFont="1" applyBorder="1" applyAlignment="1" applyProtection="1">
      <alignment horizontal="right" vertical="center"/>
      <protection hidden="1"/>
    </xf>
    <xf numFmtId="164" fontId="7" fillId="0" borderId="7" xfId="0" applyNumberFormat="1" applyFont="1" applyBorder="1" applyAlignment="1" applyProtection="1">
      <alignment horizontal="right" vertical="center" wrapText="1"/>
      <protection hidden="1"/>
    </xf>
    <xf numFmtId="0" fontId="3" fillId="2" borderId="22" xfId="0" applyFont="1" applyFill="1" applyBorder="1" applyAlignment="1" applyProtection="1">
      <alignment horizontal="center" vertical="center" wrapText="1"/>
      <protection hidden="1"/>
    </xf>
    <xf numFmtId="0" fontId="3" fillId="2" borderId="22" xfId="0" quotePrefix="1" applyFont="1" applyFill="1" applyBorder="1" applyAlignment="1" applyProtection="1">
      <alignment horizontal="center" vertical="center"/>
      <protection hidden="1"/>
    </xf>
    <xf numFmtId="3" fontId="3" fillId="2" borderId="26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2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3" borderId="31" xfId="0" applyFont="1" applyFill="1" applyBorder="1" applyAlignment="1" applyProtection="1">
      <alignment horizontal="center" vertical="center"/>
      <protection hidden="1"/>
    </xf>
    <xf numFmtId="0" fontId="3" fillId="3" borderId="17" xfId="0" applyFont="1" applyFill="1" applyBorder="1" applyAlignment="1" applyProtection="1">
      <alignment horizontal="left" vertical="center"/>
      <protection hidden="1"/>
    </xf>
    <xf numFmtId="0" fontId="3" fillId="3" borderId="9" xfId="0" applyFont="1" applyFill="1" applyBorder="1" applyAlignment="1" applyProtection="1">
      <alignment horizontal="left" vertical="center"/>
      <protection hidden="1"/>
    </xf>
    <xf numFmtId="0" fontId="3" fillId="3" borderId="11" xfId="0" applyFont="1" applyFill="1" applyBorder="1" applyAlignment="1" applyProtection="1">
      <alignment horizontal="left" vertical="center"/>
      <protection hidden="1"/>
    </xf>
    <xf numFmtId="0" fontId="3" fillId="2" borderId="14" xfId="0" quotePrefix="1" applyFont="1" applyFill="1" applyBorder="1" applyAlignment="1" applyProtection="1">
      <alignment horizontal="center" vertical="center"/>
      <protection hidden="1"/>
    </xf>
    <xf numFmtId="0" fontId="3" fillId="2" borderId="27" xfId="0" quotePrefix="1" applyFont="1" applyFill="1" applyBorder="1" applyAlignment="1" applyProtection="1">
      <alignment horizontal="center" vertical="center"/>
      <protection hidden="1"/>
    </xf>
    <xf numFmtId="0" fontId="3" fillId="2" borderId="28" xfId="0" applyFont="1" applyFill="1" applyBorder="1" applyAlignment="1" applyProtection="1">
      <alignment horizontal="center" vertical="center"/>
      <protection hidden="1"/>
    </xf>
    <xf numFmtId="0" fontId="3" fillId="2" borderId="29" xfId="0" applyFont="1" applyFill="1" applyBorder="1" applyAlignment="1" applyProtection="1">
      <alignment horizontal="center" vertical="center"/>
      <protection hidden="1"/>
    </xf>
    <xf numFmtId="0" fontId="3" fillId="2" borderId="26" xfId="0" quotePrefix="1" applyFont="1" applyFill="1" applyBorder="1" applyAlignment="1" applyProtection="1">
      <alignment horizontal="left" vertical="center"/>
      <protection hidden="1"/>
    </xf>
    <xf numFmtId="0" fontId="3" fillId="2" borderId="12" xfId="0" quotePrefix="1" applyFont="1" applyFill="1" applyBorder="1" applyAlignment="1" applyProtection="1">
      <alignment horizontal="left" vertical="center"/>
      <protection hidden="1"/>
    </xf>
    <xf numFmtId="0" fontId="3" fillId="2" borderId="13" xfId="0" quotePrefix="1" applyFont="1" applyFill="1" applyBorder="1" applyAlignment="1" applyProtection="1">
      <alignment horizontal="left" vertical="center"/>
      <protection hidden="1"/>
    </xf>
    <xf numFmtId="0" fontId="2" fillId="3" borderId="30" xfId="0" quotePrefix="1" applyFont="1" applyFill="1" applyBorder="1" applyAlignment="1" applyProtection="1">
      <alignment horizontal="center" vertical="center"/>
      <protection hidden="1"/>
    </xf>
    <xf numFmtId="0" fontId="2" fillId="3" borderId="31" xfId="0" quotePrefix="1" applyFont="1" applyFill="1" applyBorder="1" applyAlignment="1" applyProtection="1">
      <alignment horizontal="center" vertical="center"/>
      <protection hidden="1"/>
    </xf>
    <xf numFmtId="0" fontId="2" fillId="3" borderId="28" xfId="0" applyFont="1" applyFill="1" applyBorder="1" applyAlignment="1" applyProtection="1">
      <alignment horizontal="center" vertical="center"/>
      <protection hidden="1"/>
    </xf>
    <xf numFmtId="0" fontId="2" fillId="3" borderId="29" xfId="0" applyFont="1" applyFill="1" applyBorder="1" applyAlignment="1" applyProtection="1">
      <alignment horizontal="center" vertical="center"/>
      <protection hidden="1"/>
    </xf>
    <xf numFmtId="0" fontId="3" fillId="3" borderId="26" xfId="0" applyFont="1" applyFill="1" applyBorder="1" applyAlignment="1" applyProtection="1">
      <alignment horizontal="left" vertical="center"/>
      <protection hidden="1"/>
    </xf>
    <xf numFmtId="0" fontId="3" fillId="3" borderId="12" xfId="0" applyFont="1" applyFill="1" applyBorder="1" applyAlignment="1" applyProtection="1">
      <alignment horizontal="left" vertical="center"/>
      <protection hidden="1"/>
    </xf>
    <xf numFmtId="0" fontId="3" fillId="3" borderId="13" xfId="0" applyFont="1" applyFill="1" applyBorder="1" applyAlignment="1" applyProtection="1">
      <alignment horizontal="left" vertical="center"/>
      <protection hidden="1"/>
    </xf>
    <xf numFmtId="0" fontId="2" fillId="0" borderId="3" xfId="0" quotePrefix="1" applyFont="1" applyBorder="1" applyAlignment="1" applyProtection="1">
      <alignment horizontal="center" vertical="center"/>
      <protection hidden="1"/>
    </xf>
    <xf numFmtId="0" fontId="2" fillId="0" borderId="32" xfId="0" quotePrefix="1" applyFont="1" applyBorder="1" applyAlignment="1" applyProtection="1">
      <alignment horizontal="center" vertical="center"/>
      <protection hidden="1"/>
    </xf>
    <xf numFmtId="0" fontId="5" fillId="0" borderId="33" xfId="0" quotePrefix="1" applyFont="1" applyBorder="1" applyAlignment="1" applyProtection="1">
      <alignment horizontal="left" vertical="center"/>
      <protection hidden="1"/>
    </xf>
    <xf numFmtId="0" fontId="5" fillId="0" borderId="4" xfId="0" quotePrefix="1" applyFont="1" applyBorder="1" applyAlignment="1" applyProtection="1">
      <alignment horizontal="left" vertical="center"/>
      <protection hidden="1"/>
    </xf>
    <xf numFmtId="0" fontId="5" fillId="0" borderId="32" xfId="0" quotePrefix="1" applyFont="1" applyBorder="1" applyAlignment="1" applyProtection="1">
      <alignment horizontal="left" vertical="center"/>
      <protection hidden="1"/>
    </xf>
    <xf numFmtId="0" fontId="3" fillId="2" borderId="46" xfId="0" quotePrefix="1" applyFont="1" applyFill="1" applyBorder="1" applyAlignment="1" applyProtection="1">
      <alignment horizontal="center" vertical="center"/>
      <protection hidden="1"/>
    </xf>
    <xf numFmtId="0" fontId="3" fillId="2" borderId="47" xfId="0" quotePrefix="1" applyFont="1" applyFill="1" applyBorder="1" applyAlignment="1" applyProtection="1">
      <alignment horizontal="center" vertical="center"/>
      <protection hidden="1"/>
    </xf>
    <xf numFmtId="0" fontId="3" fillId="2" borderId="47" xfId="0" quotePrefix="1" applyFont="1" applyFill="1" applyBorder="1" applyAlignment="1" applyProtection="1">
      <alignment horizontal="left" vertical="center"/>
      <protection hidden="1"/>
    </xf>
    <xf numFmtId="0" fontId="3" fillId="2" borderId="48" xfId="0" quotePrefix="1" applyFont="1" applyFill="1" applyBorder="1" applyAlignment="1" applyProtection="1">
      <alignment horizontal="left" vertical="center"/>
      <protection hidden="1"/>
    </xf>
    <xf numFmtId="0" fontId="3" fillId="2" borderId="49" xfId="0" quotePrefix="1" applyFont="1" applyFill="1" applyBorder="1" applyAlignment="1" applyProtection="1">
      <alignment horizontal="left" vertical="center"/>
      <protection hidden="1"/>
    </xf>
    <xf numFmtId="0" fontId="2" fillId="0" borderId="14" xfId="0" quotePrefix="1" applyFont="1" applyBorder="1" applyAlignment="1" applyProtection="1">
      <alignment horizontal="center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  <xf numFmtId="0" fontId="5" fillId="0" borderId="48" xfId="0" quotePrefix="1" applyFont="1" applyBorder="1" applyAlignment="1" applyProtection="1">
      <alignment horizontal="left" vertical="center"/>
      <protection hidden="1"/>
    </xf>
    <xf numFmtId="0" fontId="5" fillId="0" borderId="15" xfId="0" quotePrefix="1" applyFont="1" applyBorder="1" applyAlignment="1" applyProtection="1">
      <alignment horizontal="left" vertical="center"/>
      <protection hidden="1"/>
    </xf>
    <xf numFmtId="0" fontId="5" fillId="0" borderId="27" xfId="0" quotePrefix="1" applyFont="1" applyBorder="1" applyAlignment="1" applyProtection="1">
      <alignment horizontal="left" vertical="center"/>
      <protection hidden="1"/>
    </xf>
    <xf numFmtId="49" fontId="3" fillId="2" borderId="34" xfId="0" applyNumberFormat="1" applyFont="1" applyFill="1" applyBorder="1" applyAlignment="1" applyProtection="1">
      <alignment horizontal="center" vertical="center"/>
      <protection hidden="1"/>
    </xf>
    <xf numFmtId="49" fontId="3" fillId="2" borderId="22" xfId="0" applyNumberFormat="1" applyFont="1" applyFill="1" applyBorder="1" applyAlignment="1" applyProtection="1">
      <alignment horizontal="center" vertical="center"/>
      <protection hidden="1"/>
    </xf>
    <xf numFmtId="0" fontId="3" fillId="2" borderId="22" xfId="0" applyFont="1" applyFill="1" applyBorder="1" applyAlignment="1" applyProtection="1">
      <alignment horizontal="left" vertical="center"/>
      <protection hidden="1"/>
    </xf>
    <xf numFmtId="0" fontId="3" fillId="2" borderId="26" xfId="0" applyFont="1" applyFill="1" applyBorder="1" applyAlignment="1" applyProtection="1">
      <alignment horizontal="left" vertical="center"/>
      <protection hidden="1"/>
    </xf>
    <xf numFmtId="0" fontId="3" fillId="2" borderId="23" xfId="0" applyFont="1" applyFill="1" applyBorder="1" applyAlignment="1" applyProtection="1">
      <alignment horizontal="left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27" xfId="0" applyFont="1" applyBorder="1" applyAlignment="1" applyProtection="1">
      <alignment horizontal="center" vertical="center"/>
      <protection hidden="1"/>
    </xf>
    <xf numFmtId="0" fontId="3" fillId="2" borderId="22" xfId="0" quotePrefix="1" applyFont="1" applyFill="1" applyBorder="1" applyAlignment="1" applyProtection="1">
      <alignment horizontal="left" vertical="center"/>
      <protection hidden="1"/>
    </xf>
    <xf numFmtId="0" fontId="3" fillId="2" borderId="23" xfId="0" quotePrefix="1" applyFont="1" applyFill="1" applyBorder="1" applyAlignment="1" applyProtection="1">
      <alignment horizontal="left" vertical="center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49" fontId="3" fillId="2" borderId="28" xfId="0" applyNumberFormat="1" applyFont="1" applyFill="1" applyBorder="1" applyAlignment="1" applyProtection="1">
      <alignment horizontal="center" vertical="center"/>
      <protection hidden="1"/>
    </xf>
    <xf numFmtId="49" fontId="3" fillId="2" borderId="29" xfId="0" applyNumberFormat="1" applyFont="1" applyFill="1" applyBorder="1" applyAlignment="1" applyProtection="1">
      <alignment horizontal="center" vertical="center"/>
      <protection hidden="1"/>
    </xf>
    <xf numFmtId="0" fontId="3" fillId="2" borderId="33" xfId="0" applyFont="1" applyFill="1" applyBorder="1" applyAlignment="1" applyProtection="1">
      <alignment horizontal="left" vertical="center"/>
      <protection hidden="1"/>
    </xf>
    <xf numFmtId="0" fontId="3" fillId="2" borderId="4" xfId="0" applyFont="1" applyFill="1" applyBorder="1" applyAlignment="1" applyProtection="1">
      <alignment horizontal="left" vertical="center"/>
      <protection hidden="1"/>
    </xf>
    <xf numFmtId="0" fontId="3" fillId="2" borderId="5" xfId="0" applyFont="1" applyFill="1" applyBorder="1" applyAlignment="1" applyProtection="1">
      <alignment horizontal="left" vertical="center"/>
      <protection hidden="1"/>
    </xf>
  </cellXfs>
  <cellStyles count="2">
    <cellStyle name="Normální" xfId="0" builtinId="0"/>
    <cellStyle name="Styl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907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abSelected="1" view="pageBreakPreview" zoomScaleNormal="85" zoomScaleSheetLayoutView="100" zoomScalePageLayoutView="80" workbookViewId="0">
      <selection activeCell="M11" sqref="M11"/>
    </sheetView>
  </sheetViews>
  <sheetFormatPr defaultColWidth="9.33203125" defaultRowHeight="12" x14ac:dyDescent="0.2"/>
  <cols>
    <col min="1" max="1" width="4.5" style="3" bestFit="1" customWidth="1"/>
    <col min="2" max="2" width="3.83203125" style="3" customWidth="1"/>
    <col min="3" max="3" width="139.33203125" style="14" customWidth="1"/>
    <col min="4" max="4" width="13" style="3" customWidth="1"/>
    <col min="5" max="5" width="16.83203125" style="3" bestFit="1" customWidth="1"/>
    <col min="6" max="6" width="21.83203125" style="13" customWidth="1"/>
    <col min="7" max="7" width="28.83203125" style="15" customWidth="1"/>
    <col min="8" max="8" width="9.33203125" style="1" customWidth="1"/>
    <col min="9" max="10" width="9.33203125" style="2"/>
    <col min="11" max="11" width="17" style="3" bestFit="1" customWidth="1"/>
    <col min="12" max="12" width="9.33203125" style="3"/>
    <col min="13" max="16384" width="9.33203125" style="2"/>
  </cols>
  <sheetData>
    <row r="1" spans="1:21" ht="15" customHeight="1" x14ac:dyDescent="0.2">
      <c r="A1" s="143"/>
      <c r="B1" s="53"/>
      <c r="C1" s="144"/>
      <c r="D1" s="145"/>
      <c r="E1" s="53"/>
      <c r="F1" s="146"/>
      <c r="G1" s="147"/>
      <c r="H1" s="32"/>
    </row>
    <row r="2" spans="1:21" ht="15" customHeight="1" x14ac:dyDescent="0.2">
      <c r="A2" s="46"/>
      <c r="B2" s="34"/>
      <c r="C2" s="48" t="s">
        <v>77</v>
      </c>
      <c r="D2" s="145"/>
      <c r="E2" s="145"/>
      <c r="F2" s="145"/>
      <c r="G2" s="145"/>
      <c r="H2" s="32"/>
    </row>
    <row r="3" spans="1:21" ht="24.6" customHeight="1" x14ac:dyDescent="0.2">
      <c r="A3" s="46"/>
      <c r="B3" s="47"/>
      <c r="C3" s="155" t="s">
        <v>166</v>
      </c>
      <c r="D3" s="145"/>
      <c r="E3" s="145"/>
      <c r="F3" s="145"/>
      <c r="G3" s="145"/>
      <c r="H3" s="32"/>
    </row>
    <row r="4" spans="1:21" ht="13.5" customHeight="1" thickBot="1" x14ac:dyDescent="0.25">
      <c r="A4" s="148"/>
      <c r="B4" s="74"/>
      <c r="C4" s="75" t="s">
        <v>78</v>
      </c>
      <c r="D4" s="74"/>
      <c r="E4" s="74"/>
      <c r="F4" s="149"/>
      <c r="G4" s="150"/>
      <c r="H4" s="32"/>
    </row>
    <row r="5" spans="1:21" s="7" customFormat="1" ht="30" customHeight="1" thickBot="1" x14ac:dyDescent="0.25">
      <c r="A5" s="161" t="s">
        <v>58</v>
      </c>
      <c r="B5" s="162"/>
      <c r="C5" s="126" t="s">
        <v>59</v>
      </c>
      <c r="D5" s="151" t="s">
        <v>60</v>
      </c>
      <c r="E5" s="152" t="s">
        <v>0</v>
      </c>
      <c r="F5" s="153" t="s">
        <v>142</v>
      </c>
      <c r="G5" s="154" t="s">
        <v>61</v>
      </c>
      <c r="H5" s="137"/>
      <c r="K5" s="5"/>
      <c r="L5" s="5"/>
    </row>
    <row r="6" spans="1:21" ht="15" customHeight="1" x14ac:dyDescent="0.2">
      <c r="A6" s="163" t="s">
        <v>1</v>
      </c>
      <c r="B6" s="164"/>
      <c r="C6" s="165" t="s">
        <v>2</v>
      </c>
      <c r="D6" s="166"/>
      <c r="E6" s="166"/>
      <c r="F6" s="166"/>
      <c r="G6" s="167"/>
      <c r="H6" s="32"/>
    </row>
    <row r="7" spans="1:21" ht="15" customHeight="1" x14ac:dyDescent="0.2">
      <c r="A7" s="168" t="s">
        <v>3</v>
      </c>
      <c r="B7" s="169"/>
      <c r="C7" s="158" t="s">
        <v>55</v>
      </c>
      <c r="D7" s="159"/>
      <c r="E7" s="159"/>
      <c r="F7" s="159"/>
      <c r="G7" s="160"/>
      <c r="H7" s="32"/>
    </row>
    <row r="8" spans="1:21" ht="15" customHeight="1" x14ac:dyDescent="0.2">
      <c r="A8" s="134" t="s">
        <v>3</v>
      </c>
      <c r="B8" s="88">
        <v>1</v>
      </c>
      <c r="C8" s="100" t="s">
        <v>49</v>
      </c>
      <c r="D8" s="101">
        <v>50</v>
      </c>
      <c r="E8" s="88" t="s">
        <v>4</v>
      </c>
      <c r="F8" s="8"/>
      <c r="G8" s="85">
        <f>D8*F8</f>
        <v>0</v>
      </c>
      <c r="H8" s="97"/>
      <c r="J8"/>
      <c r="K8"/>
      <c r="L8"/>
      <c r="M8"/>
      <c r="N8"/>
      <c r="O8"/>
      <c r="P8"/>
      <c r="Q8"/>
      <c r="R8"/>
      <c r="S8"/>
      <c r="T8"/>
      <c r="U8"/>
    </row>
    <row r="9" spans="1:21" ht="15" customHeight="1" x14ac:dyDescent="0.2">
      <c r="A9" s="134" t="s">
        <v>3</v>
      </c>
      <c r="B9" s="88">
        <v>2</v>
      </c>
      <c r="C9" s="100" t="s">
        <v>50</v>
      </c>
      <c r="D9" s="101">
        <v>75</v>
      </c>
      <c r="E9" s="88" t="s">
        <v>4</v>
      </c>
      <c r="F9" s="8"/>
      <c r="G9" s="85">
        <f t="shared" ref="G9:G43" si="0">D9*F9</f>
        <v>0</v>
      </c>
      <c r="H9" s="32"/>
      <c r="J9"/>
      <c r="K9"/>
      <c r="L9"/>
      <c r="M9"/>
      <c r="N9"/>
      <c r="O9"/>
      <c r="P9"/>
      <c r="Q9"/>
      <c r="R9"/>
      <c r="S9"/>
      <c r="T9"/>
      <c r="U9"/>
    </row>
    <row r="10" spans="1:21" ht="15" customHeight="1" x14ac:dyDescent="0.2">
      <c r="A10" s="134" t="s">
        <v>3</v>
      </c>
      <c r="B10" s="88">
        <v>3</v>
      </c>
      <c r="C10" s="142" t="s">
        <v>83</v>
      </c>
      <c r="D10" s="101">
        <v>495</v>
      </c>
      <c r="E10" s="88" t="s">
        <v>4</v>
      </c>
      <c r="F10" s="8"/>
      <c r="G10" s="85">
        <f t="shared" si="0"/>
        <v>0</v>
      </c>
      <c r="H10" s="32"/>
      <c r="J10"/>
      <c r="K10"/>
      <c r="L10"/>
      <c r="M10"/>
      <c r="N10"/>
      <c r="O10"/>
      <c r="P10"/>
      <c r="Q10"/>
      <c r="R10"/>
      <c r="S10"/>
      <c r="T10"/>
      <c r="U10"/>
    </row>
    <row r="11" spans="1:21" ht="15" customHeight="1" x14ac:dyDescent="0.2">
      <c r="A11" s="134" t="s">
        <v>3</v>
      </c>
      <c r="B11" s="88">
        <v>4</v>
      </c>
      <c r="C11" s="142" t="s">
        <v>84</v>
      </c>
      <c r="D11" s="101">
        <v>400</v>
      </c>
      <c r="E11" s="88" t="s">
        <v>4</v>
      </c>
      <c r="F11" s="8"/>
      <c r="G11" s="85">
        <f t="shared" si="0"/>
        <v>0</v>
      </c>
      <c r="H11" s="32"/>
      <c r="J11"/>
      <c r="K11"/>
      <c r="L11"/>
      <c r="M11"/>
      <c r="N11"/>
      <c r="O11"/>
      <c r="P11"/>
      <c r="Q11"/>
      <c r="R11"/>
      <c r="S11"/>
      <c r="T11"/>
      <c r="U11"/>
    </row>
    <row r="12" spans="1:21" ht="15" customHeight="1" x14ac:dyDescent="0.2">
      <c r="A12" s="134" t="s">
        <v>3</v>
      </c>
      <c r="B12" s="88">
        <v>5</v>
      </c>
      <c r="C12" s="142" t="s">
        <v>85</v>
      </c>
      <c r="D12" s="101">
        <v>315</v>
      </c>
      <c r="E12" s="88" t="s">
        <v>4</v>
      </c>
      <c r="F12" s="8"/>
      <c r="G12" s="85">
        <f t="shared" si="0"/>
        <v>0</v>
      </c>
      <c r="H12" s="32"/>
      <c r="J12"/>
      <c r="K12"/>
      <c r="L12"/>
      <c r="M12"/>
      <c r="N12"/>
      <c r="O12"/>
      <c r="P12"/>
      <c r="Q12"/>
      <c r="R12"/>
      <c r="S12"/>
      <c r="T12"/>
      <c r="U12"/>
    </row>
    <row r="13" spans="1:21" ht="15" customHeight="1" x14ac:dyDescent="0.2">
      <c r="A13" s="134" t="s">
        <v>3</v>
      </c>
      <c r="B13" s="88">
        <v>6</v>
      </c>
      <c r="C13" s="142" t="s">
        <v>86</v>
      </c>
      <c r="D13" s="101">
        <v>275</v>
      </c>
      <c r="E13" s="88" t="s">
        <v>4</v>
      </c>
      <c r="F13" s="8"/>
      <c r="G13" s="85">
        <f t="shared" si="0"/>
        <v>0</v>
      </c>
      <c r="H13" s="32"/>
      <c r="J13"/>
      <c r="K13"/>
      <c r="L13"/>
      <c r="M13"/>
      <c r="N13"/>
      <c r="O13"/>
      <c r="P13"/>
      <c r="Q13"/>
      <c r="R13"/>
      <c r="S13"/>
      <c r="T13"/>
      <c r="U13"/>
    </row>
    <row r="14" spans="1:21" ht="15" customHeight="1" x14ac:dyDescent="0.2">
      <c r="A14" s="134" t="s">
        <v>3</v>
      </c>
      <c r="B14" s="88">
        <v>7</v>
      </c>
      <c r="C14" s="142" t="s">
        <v>87</v>
      </c>
      <c r="D14" s="101">
        <v>250</v>
      </c>
      <c r="E14" s="88" t="s">
        <v>4</v>
      </c>
      <c r="F14" s="8"/>
      <c r="G14" s="85">
        <f t="shared" si="0"/>
        <v>0</v>
      </c>
      <c r="H14" s="32"/>
      <c r="J14"/>
      <c r="K14"/>
      <c r="L14"/>
      <c r="M14"/>
      <c r="N14"/>
      <c r="O14"/>
      <c r="P14"/>
      <c r="Q14"/>
      <c r="R14"/>
      <c r="S14"/>
      <c r="T14"/>
      <c r="U14"/>
    </row>
    <row r="15" spans="1:21" ht="15" customHeight="1" x14ac:dyDescent="0.2">
      <c r="A15" s="134" t="s">
        <v>3</v>
      </c>
      <c r="B15" s="88">
        <v>8</v>
      </c>
      <c r="C15" s="142" t="s">
        <v>88</v>
      </c>
      <c r="D15" s="101">
        <v>245</v>
      </c>
      <c r="E15" s="88" t="s">
        <v>4</v>
      </c>
      <c r="F15" s="8"/>
      <c r="G15" s="85">
        <f t="shared" si="0"/>
        <v>0</v>
      </c>
      <c r="H15" s="32"/>
      <c r="J15"/>
      <c r="K15"/>
      <c r="L15"/>
      <c r="M15"/>
      <c r="N15"/>
      <c r="O15"/>
      <c r="P15"/>
      <c r="Q15"/>
      <c r="R15"/>
      <c r="S15"/>
      <c r="T15"/>
      <c r="U15"/>
    </row>
    <row r="16" spans="1:21" ht="15" customHeight="1" x14ac:dyDescent="0.2">
      <c r="A16" s="134" t="s">
        <v>3</v>
      </c>
      <c r="B16" s="88">
        <v>9</v>
      </c>
      <c r="C16" s="142" t="s">
        <v>89</v>
      </c>
      <c r="D16" s="101">
        <v>200</v>
      </c>
      <c r="E16" s="88" t="s">
        <v>4</v>
      </c>
      <c r="F16" s="8"/>
      <c r="G16" s="85">
        <f t="shared" si="0"/>
        <v>0</v>
      </c>
      <c r="H16" s="32"/>
      <c r="J16"/>
      <c r="K16"/>
      <c r="L16"/>
      <c r="M16"/>
      <c r="N16"/>
      <c r="O16"/>
      <c r="P16"/>
      <c r="Q16"/>
      <c r="R16"/>
      <c r="S16"/>
      <c r="T16"/>
      <c r="U16"/>
    </row>
    <row r="17" spans="1:21" ht="15" customHeight="1" x14ac:dyDescent="0.2">
      <c r="A17" s="134" t="s">
        <v>3</v>
      </c>
      <c r="B17" s="88">
        <v>10</v>
      </c>
      <c r="C17" s="142" t="s">
        <v>90</v>
      </c>
      <c r="D17" s="101">
        <v>115</v>
      </c>
      <c r="E17" s="88" t="s">
        <v>4</v>
      </c>
      <c r="F17" s="8"/>
      <c r="G17" s="85">
        <f t="shared" si="0"/>
        <v>0</v>
      </c>
      <c r="H17" s="32"/>
      <c r="J17"/>
      <c r="K17"/>
      <c r="L17"/>
      <c r="M17"/>
      <c r="N17"/>
      <c r="O17"/>
      <c r="P17"/>
      <c r="Q17"/>
      <c r="R17"/>
      <c r="S17"/>
      <c r="T17"/>
      <c r="U17"/>
    </row>
    <row r="18" spans="1:21" ht="15" customHeight="1" x14ac:dyDescent="0.2">
      <c r="A18" s="134" t="s">
        <v>3</v>
      </c>
      <c r="B18" s="88">
        <v>11</v>
      </c>
      <c r="C18" s="142" t="s">
        <v>91</v>
      </c>
      <c r="D18" s="101">
        <v>100</v>
      </c>
      <c r="E18" s="88" t="s">
        <v>4</v>
      </c>
      <c r="F18" s="8"/>
      <c r="G18" s="85">
        <f t="shared" si="0"/>
        <v>0</v>
      </c>
      <c r="H18" s="32"/>
      <c r="J18"/>
      <c r="K18"/>
      <c r="L18"/>
      <c r="M18"/>
      <c r="N18"/>
      <c r="O18"/>
      <c r="P18"/>
      <c r="Q18"/>
      <c r="R18"/>
      <c r="S18"/>
      <c r="T18"/>
      <c r="U18"/>
    </row>
    <row r="19" spans="1:21" ht="15" customHeight="1" x14ac:dyDescent="0.2">
      <c r="A19" s="134" t="s">
        <v>3</v>
      </c>
      <c r="B19" s="88">
        <v>12</v>
      </c>
      <c r="C19" s="142" t="s">
        <v>92</v>
      </c>
      <c r="D19" s="101">
        <v>50</v>
      </c>
      <c r="E19" s="88" t="s">
        <v>4</v>
      </c>
      <c r="F19" s="8"/>
      <c r="G19" s="85">
        <f t="shared" si="0"/>
        <v>0</v>
      </c>
      <c r="H19" s="32"/>
      <c r="J19"/>
      <c r="K19"/>
      <c r="L19"/>
      <c r="M19"/>
      <c r="N19"/>
      <c r="O19"/>
      <c r="P19"/>
      <c r="Q19"/>
      <c r="R19"/>
      <c r="S19"/>
      <c r="T19"/>
      <c r="U19"/>
    </row>
    <row r="20" spans="1:21" ht="15" customHeight="1" x14ac:dyDescent="0.2">
      <c r="A20" s="134" t="s">
        <v>3</v>
      </c>
      <c r="B20" s="88">
        <v>13</v>
      </c>
      <c r="C20" s="142" t="s">
        <v>62</v>
      </c>
      <c r="D20" s="101">
        <v>125</v>
      </c>
      <c r="E20" s="88" t="s">
        <v>4</v>
      </c>
      <c r="F20" s="8"/>
      <c r="G20" s="85">
        <f t="shared" si="0"/>
        <v>0</v>
      </c>
      <c r="H20" s="32"/>
      <c r="J20"/>
      <c r="K20"/>
      <c r="L20"/>
      <c r="M20"/>
      <c r="N20"/>
      <c r="O20"/>
      <c r="P20"/>
      <c r="Q20"/>
      <c r="R20"/>
      <c r="S20"/>
      <c r="T20"/>
      <c r="U20"/>
    </row>
    <row r="21" spans="1:21" ht="15" customHeight="1" x14ac:dyDescent="0.2">
      <c r="A21" s="134" t="s">
        <v>3</v>
      </c>
      <c r="B21" s="88">
        <v>14</v>
      </c>
      <c r="C21" s="100" t="s">
        <v>156</v>
      </c>
      <c r="D21" s="101">
        <v>25</v>
      </c>
      <c r="E21" s="88" t="s">
        <v>4</v>
      </c>
      <c r="F21" s="8"/>
      <c r="G21" s="85">
        <f t="shared" si="0"/>
        <v>0</v>
      </c>
      <c r="H21" s="32"/>
    </row>
    <row r="22" spans="1:21" ht="15" customHeight="1" x14ac:dyDescent="0.2">
      <c r="A22" s="134" t="s">
        <v>3</v>
      </c>
      <c r="B22" s="88">
        <v>15</v>
      </c>
      <c r="C22" s="142" t="s">
        <v>97</v>
      </c>
      <c r="D22" s="101">
        <v>3</v>
      </c>
      <c r="E22" s="88" t="s">
        <v>17</v>
      </c>
      <c r="F22" s="8"/>
      <c r="G22" s="85">
        <f t="shared" si="0"/>
        <v>0</v>
      </c>
      <c r="H22" s="32"/>
    </row>
    <row r="23" spans="1:21" ht="15" customHeight="1" x14ac:dyDescent="0.2">
      <c r="A23" s="134" t="s">
        <v>3</v>
      </c>
      <c r="B23" s="88">
        <v>16</v>
      </c>
      <c r="C23" s="100" t="s">
        <v>99</v>
      </c>
      <c r="D23" s="101">
        <v>400</v>
      </c>
      <c r="E23" s="88" t="s">
        <v>4</v>
      </c>
      <c r="F23" s="8"/>
      <c r="G23" s="85">
        <f>D23*F23</f>
        <v>0</v>
      </c>
      <c r="H23" s="32"/>
    </row>
    <row r="24" spans="1:21" ht="15" customHeight="1" x14ac:dyDescent="0.2">
      <c r="A24" s="134" t="s">
        <v>3</v>
      </c>
      <c r="B24" s="88">
        <v>17</v>
      </c>
      <c r="C24" s="100" t="s">
        <v>160</v>
      </c>
      <c r="D24" s="101">
        <v>2150</v>
      </c>
      <c r="E24" s="88" t="s">
        <v>4</v>
      </c>
      <c r="F24" s="8"/>
      <c r="G24" s="85">
        <f t="shared" si="0"/>
        <v>0</v>
      </c>
      <c r="H24" s="32"/>
    </row>
    <row r="25" spans="1:21" ht="15" customHeight="1" x14ac:dyDescent="0.2">
      <c r="A25" s="134" t="s">
        <v>3</v>
      </c>
      <c r="B25" s="88">
        <v>18</v>
      </c>
      <c r="C25" s="100" t="s">
        <v>98</v>
      </c>
      <c r="D25" s="101">
        <v>50</v>
      </c>
      <c r="E25" s="88" t="s">
        <v>4</v>
      </c>
      <c r="F25" s="8"/>
      <c r="G25" s="85">
        <f t="shared" si="0"/>
        <v>0</v>
      </c>
      <c r="H25" s="32"/>
    </row>
    <row r="26" spans="1:21" ht="15" customHeight="1" x14ac:dyDescent="0.2">
      <c r="A26" s="134" t="s">
        <v>3</v>
      </c>
      <c r="B26" s="88">
        <v>19</v>
      </c>
      <c r="C26" s="100" t="s">
        <v>153</v>
      </c>
      <c r="D26" s="101">
        <v>75</v>
      </c>
      <c r="E26" s="88" t="s">
        <v>4</v>
      </c>
      <c r="F26" s="8"/>
      <c r="G26" s="85">
        <f t="shared" si="0"/>
        <v>0</v>
      </c>
      <c r="H26" s="32"/>
    </row>
    <row r="27" spans="1:21" ht="15" customHeight="1" x14ac:dyDescent="0.2">
      <c r="A27" s="134" t="s">
        <v>3</v>
      </c>
      <c r="B27" s="88">
        <v>20</v>
      </c>
      <c r="C27" s="100" t="s">
        <v>155</v>
      </c>
      <c r="D27" s="101">
        <v>5</v>
      </c>
      <c r="E27" s="88" t="s">
        <v>17</v>
      </c>
      <c r="F27" s="8"/>
      <c r="G27" s="85">
        <f t="shared" si="0"/>
        <v>0</v>
      </c>
      <c r="H27" s="32"/>
    </row>
    <row r="28" spans="1:21" ht="15" customHeight="1" x14ac:dyDescent="0.2">
      <c r="A28" s="156" t="s">
        <v>5</v>
      </c>
      <c r="B28" s="157"/>
      <c r="C28" s="158" t="s">
        <v>56</v>
      </c>
      <c r="D28" s="159"/>
      <c r="E28" s="159"/>
      <c r="F28" s="159"/>
      <c r="G28" s="160"/>
      <c r="H28" s="32"/>
    </row>
    <row r="29" spans="1:21" ht="15" customHeight="1" x14ac:dyDescent="0.2">
      <c r="A29" s="134" t="s">
        <v>5</v>
      </c>
      <c r="B29" s="88">
        <v>1</v>
      </c>
      <c r="C29" s="100" t="s">
        <v>63</v>
      </c>
      <c r="D29" s="101">
        <v>6</v>
      </c>
      <c r="E29" s="88" t="s">
        <v>28</v>
      </c>
      <c r="F29" s="8"/>
      <c r="G29" s="85">
        <f t="shared" si="0"/>
        <v>0</v>
      </c>
      <c r="H29" s="97"/>
    </row>
    <row r="30" spans="1:21" ht="15" customHeight="1" x14ac:dyDescent="0.2">
      <c r="A30" s="134" t="s">
        <v>5</v>
      </c>
      <c r="B30" s="88">
        <v>2</v>
      </c>
      <c r="C30" s="100" t="s">
        <v>64</v>
      </c>
      <c r="D30" s="101">
        <v>10</v>
      </c>
      <c r="E30" s="88" t="s">
        <v>28</v>
      </c>
      <c r="F30" s="8"/>
      <c r="G30" s="85">
        <f t="shared" si="0"/>
        <v>0</v>
      </c>
      <c r="H30" s="32"/>
    </row>
    <row r="31" spans="1:21" s="9" customFormat="1" ht="15" customHeight="1" x14ac:dyDescent="0.2">
      <c r="A31" s="134" t="s">
        <v>5</v>
      </c>
      <c r="B31" s="88">
        <v>3</v>
      </c>
      <c r="C31" s="100" t="s">
        <v>54</v>
      </c>
      <c r="D31" s="101">
        <v>1</v>
      </c>
      <c r="E31" s="88" t="s">
        <v>53</v>
      </c>
      <c r="F31" s="8"/>
      <c r="G31" s="85">
        <f t="shared" si="0"/>
        <v>0</v>
      </c>
      <c r="H31" s="137"/>
      <c r="K31" s="16"/>
      <c r="L31" s="16"/>
    </row>
    <row r="32" spans="1:21" ht="15" customHeight="1" x14ac:dyDescent="0.2">
      <c r="A32" s="134" t="s">
        <v>5</v>
      </c>
      <c r="B32" s="88">
        <v>4</v>
      </c>
      <c r="C32" s="100" t="s">
        <v>27</v>
      </c>
      <c r="D32" s="101">
        <v>16</v>
      </c>
      <c r="E32" s="88" t="s">
        <v>17</v>
      </c>
      <c r="F32" s="8"/>
      <c r="G32" s="85">
        <f t="shared" si="0"/>
        <v>0</v>
      </c>
      <c r="H32" s="32"/>
    </row>
    <row r="33" spans="1:12" ht="15" customHeight="1" x14ac:dyDescent="0.2">
      <c r="A33" s="134" t="s">
        <v>5</v>
      </c>
      <c r="B33" s="88">
        <v>5</v>
      </c>
      <c r="C33" s="100" t="s">
        <v>100</v>
      </c>
      <c r="D33" s="101">
        <v>600</v>
      </c>
      <c r="E33" s="88" t="s">
        <v>11</v>
      </c>
      <c r="F33" s="8"/>
      <c r="G33" s="85">
        <f t="shared" si="0"/>
        <v>0</v>
      </c>
      <c r="H33" s="32"/>
    </row>
    <row r="34" spans="1:12" ht="15" customHeight="1" x14ac:dyDescent="0.2">
      <c r="A34" s="134" t="s">
        <v>5</v>
      </c>
      <c r="B34" s="88">
        <v>6</v>
      </c>
      <c r="C34" s="100" t="s">
        <v>35</v>
      </c>
      <c r="D34" s="101">
        <v>125</v>
      </c>
      <c r="E34" s="88" t="s">
        <v>20</v>
      </c>
      <c r="F34" s="8"/>
      <c r="G34" s="85">
        <f t="shared" si="0"/>
        <v>0</v>
      </c>
      <c r="H34" s="32"/>
    </row>
    <row r="35" spans="1:12" ht="15" customHeight="1" x14ac:dyDescent="0.2">
      <c r="A35" s="134" t="s">
        <v>5</v>
      </c>
      <c r="B35" s="88">
        <v>7</v>
      </c>
      <c r="C35" s="100" t="s">
        <v>36</v>
      </c>
      <c r="D35" s="101">
        <v>2445</v>
      </c>
      <c r="E35" s="88" t="s">
        <v>20</v>
      </c>
      <c r="F35" s="8"/>
      <c r="G35" s="85">
        <f t="shared" si="0"/>
        <v>0</v>
      </c>
      <c r="H35" s="32"/>
    </row>
    <row r="36" spans="1:12" ht="15" customHeight="1" x14ac:dyDescent="0.2">
      <c r="A36" s="134" t="s">
        <v>5</v>
      </c>
      <c r="B36" s="88">
        <v>8</v>
      </c>
      <c r="C36" s="100" t="s">
        <v>81</v>
      </c>
      <c r="D36" s="101">
        <v>1</v>
      </c>
      <c r="E36" s="88" t="s">
        <v>53</v>
      </c>
      <c r="F36" s="8"/>
      <c r="G36" s="85">
        <f t="shared" si="0"/>
        <v>0</v>
      </c>
      <c r="H36" s="32"/>
    </row>
    <row r="37" spans="1:12" s="9" customFormat="1" ht="15" customHeight="1" thickBot="1" x14ac:dyDescent="0.25">
      <c r="A37" s="138" t="s">
        <v>5</v>
      </c>
      <c r="B37" s="88">
        <v>9</v>
      </c>
      <c r="C37" s="139" t="s">
        <v>71</v>
      </c>
      <c r="D37" s="140">
        <v>1</v>
      </c>
      <c r="E37" s="141" t="s">
        <v>53</v>
      </c>
      <c r="F37" s="10"/>
      <c r="G37" s="85">
        <f t="shared" si="0"/>
        <v>0</v>
      </c>
      <c r="H37" s="137"/>
      <c r="K37" s="16"/>
      <c r="L37" s="16"/>
    </row>
    <row r="38" spans="1:12" ht="15" customHeight="1" x14ac:dyDescent="0.2">
      <c r="A38" s="170" t="s">
        <v>44</v>
      </c>
      <c r="B38" s="171"/>
      <c r="C38" s="172" t="s">
        <v>57</v>
      </c>
      <c r="D38" s="173"/>
      <c r="E38" s="173"/>
      <c r="F38" s="173"/>
      <c r="G38" s="174"/>
      <c r="H38" s="32"/>
    </row>
    <row r="39" spans="1:12" ht="15" customHeight="1" x14ac:dyDescent="0.2">
      <c r="A39" s="134" t="s">
        <v>44</v>
      </c>
      <c r="B39" s="88">
        <v>1</v>
      </c>
      <c r="C39" s="89" t="s">
        <v>161</v>
      </c>
      <c r="D39" s="101">
        <v>34</v>
      </c>
      <c r="E39" s="88" t="s">
        <v>17</v>
      </c>
      <c r="F39" s="8"/>
      <c r="G39" s="85">
        <f t="shared" si="0"/>
        <v>0</v>
      </c>
      <c r="H39" s="97"/>
    </row>
    <row r="40" spans="1:12" ht="15" customHeight="1" x14ac:dyDescent="0.2">
      <c r="A40" s="134" t="s">
        <v>44</v>
      </c>
      <c r="B40" s="88">
        <v>2</v>
      </c>
      <c r="C40" s="89" t="s">
        <v>34</v>
      </c>
      <c r="D40" s="101">
        <v>10</v>
      </c>
      <c r="E40" s="88" t="s">
        <v>17</v>
      </c>
      <c r="F40" s="8"/>
      <c r="G40" s="85">
        <f t="shared" si="0"/>
        <v>0</v>
      </c>
      <c r="H40" s="32"/>
    </row>
    <row r="41" spans="1:12" ht="15" customHeight="1" x14ac:dyDescent="0.2">
      <c r="A41" s="134" t="s">
        <v>44</v>
      </c>
      <c r="B41" s="88">
        <v>3</v>
      </c>
      <c r="C41" s="89" t="s">
        <v>45</v>
      </c>
      <c r="D41" s="101">
        <v>34</v>
      </c>
      <c r="E41" s="88" t="s">
        <v>17</v>
      </c>
      <c r="F41" s="8"/>
      <c r="G41" s="85">
        <f t="shared" si="0"/>
        <v>0</v>
      </c>
      <c r="H41" s="32"/>
    </row>
    <row r="42" spans="1:12" ht="15" customHeight="1" x14ac:dyDescent="0.2">
      <c r="A42" s="134" t="s">
        <v>44</v>
      </c>
      <c r="B42" s="88">
        <v>4</v>
      </c>
      <c r="C42" s="89" t="s">
        <v>46</v>
      </c>
      <c r="D42" s="101">
        <v>440</v>
      </c>
      <c r="E42" s="88" t="s">
        <v>17</v>
      </c>
      <c r="F42" s="8"/>
      <c r="G42" s="85">
        <f t="shared" si="0"/>
        <v>0</v>
      </c>
      <c r="H42" s="32"/>
    </row>
    <row r="43" spans="1:12" ht="15" customHeight="1" thickBot="1" x14ac:dyDescent="0.25">
      <c r="A43" s="128" t="s">
        <v>44</v>
      </c>
      <c r="B43" s="92">
        <v>5</v>
      </c>
      <c r="C43" s="108" t="s">
        <v>72</v>
      </c>
      <c r="D43" s="109">
        <v>1</v>
      </c>
      <c r="E43" s="92" t="s">
        <v>53</v>
      </c>
      <c r="F43" s="26"/>
      <c r="G43" s="86">
        <f t="shared" si="0"/>
        <v>0</v>
      </c>
      <c r="H43" s="32"/>
    </row>
    <row r="44" spans="1:12" ht="15" customHeight="1" thickBot="1" x14ac:dyDescent="0.25">
      <c r="A44" s="175"/>
      <c r="B44" s="176"/>
      <c r="C44" s="177" t="s">
        <v>6</v>
      </c>
      <c r="D44" s="178"/>
      <c r="E44" s="179"/>
      <c r="F44" s="135" t="s">
        <v>7</v>
      </c>
      <c r="G44" s="136">
        <f>SUM(G8:G27,G29:G37,G39:G43)</f>
        <v>0</v>
      </c>
      <c r="H44" s="32"/>
    </row>
    <row r="45" spans="1:12" ht="15" customHeight="1" thickBot="1" x14ac:dyDescent="0.25">
      <c r="A45" s="180" t="s">
        <v>8</v>
      </c>
      <c r="B45" s="181"/>
      <c r="C45" s="182" t="s">
        <v>9</v>
      </c>
      <c r="D45" s="182"/>
      <c r="E45" s="182"/>
      <c r="F45" s="183"/>
      <c r="G45" s="184"/>
      <c r="H45" s="32"/>
    </row>
    <row r="46" spans="1:12" ht="15" customHeight="1" x14ac:dyDescent="0.2">
      <c r="A46" s="130" t="s">
        <v>8</v>
      </c>
      <c r="B46" s="131">
        <v>1</v>
      </c>
      <c r="C46" s="132" t="s">
        <v>158</v>
      </c>
      <c r="D46" s="133">
        <v>220</v>
      </c>
      <c r="E46" s="131" t="s">
        <v>10</v>
      </c>
      <c r="F46" s="27"/>
      <c r="G46" s="129">
        <f t="shared" ref="G46:G50" si="1">D46*F46</f>
        <v>0</v>
      </c>
      <c r="H46" s="32"/>
    </row>
    <row r="47" spans="1:12" ht="15" customHeight="1" x14ac:dyDescent="0.2">
      <c r="A47" s="99" t="s">
        <v>8</v>
      </c>
      <c r="B47" s="88">
        <v>2</v>
      </c>
      <c r="C47" s="100" t="s">
        <v>159</v>
      </c>
      <c r="D47" s="101">
        <v>220</v>
      </c>
      <c r="E47" s="88" t="s">
        <v>10</v>
      </c>
      <c r="F47" s="8"/>
      <c r="G47" s="85">
        <f t="shared" si="1"/>
        <v>0</v>
      </c>
      <c r="H47" s="32"/>
    </row>
    <row r="48" spans="1:12" ht="15" customHeight="1" x14ac:dyDescent="0.2">
      <c r="A48" s="99" t="s">
        <v>8</v>
      </c>
      <c r="B48" s="88">
        <v>5</v>
      </c>
      <c r="C48" s="100" t="s">
        <v>73</v>
      </c>
      <c r="D48" s="101">
        <v>1</v>
      </c>
      <c r="E48" s="88" t="s">
        <v>17</v>
      </c>
      <c r="F48" s="8"/>
      <c r="G48" s="85">
        <f t="shared" si="1"/>
        <v>0</v>
      </c>
      <c r="H48" s="32"/>
    </row>
    <row r="49" spans="1:9" ht="15" customHeight="1" x14ac:dyDescent="0.2">
      <c r="A49" s="134" t="s">
        <v>8</v>
      </c>
      <c r="B49" s="88">
        <v>6</v>
      </c>
      <c r="C49" s="89" t="s">
        <v>26</v>
      </c>
      <c r="D49" s="101">
        <v>250</v>
      </c>
      <c r="E49" s="88" t="s">
        <v>11</v>
      </c>
      <c r="F49" s="8"/>
      <c r="G49" s="85">
        <f t="shared" si="1"/>
        <v>0</v>
      </c>
      <c r="H49" s="32"/>
    </row>
    <row r="50" spans="1:9" ht="15" customHeight="1" thickBot="1" x14ac:dyDescent="0.25">
      <c r="A50" s="128" t="s">
        <v>8</v>
      </c>
      <c r="B50" s="92">
        <v>7</v>
      </c>
      <c r="C50" s="108" t="s">
        <v>80</v>
      </c>
      <c r="D50" s="109">
        <v>1</v>
      </c>
      <c r="E50" s="92" t="s">
        <v>53</v>
      </c>
      <c r="F50" s="26"/>
      <c r="G50" s="86">
        <f t="shared" si="1"/>
        <v>0</v>
      </c>
      <c r="H50" s="32"/>
    </row>
    <row r="51" spans="1:9" ht="15" customHeight="1" thickBot="1" x14ac:dyDescent="0.25">
      <c r="A51" s="185"/>
      <c r="B51" s="186"/>
      <c r="C51" s="187" t="s">
        <v>12</v>
      </c>
      <c r="D51" s="188"/>
      <c r="E51" s="189"/>
      <c r="F51" s="30" t="s">
        <v>7</v>
      </c>
      <c r="G51" s="31">
        <f>SUM(G46:G50)</f>
        <v>0</v>
      </c>
      <c r="H51" s="32"/>
    </row>
    <row r="52" spans="1:9" ht="15" customHeight="1" x14ac:dyDescent="0.2">
      <c r="A52" s="190" t="s">
        <v>13</v>
      </c>
      <c r="B52" s="191"/>
      <c r="C52" s="192" t="s">
        <v>29</v>
      </c>
      <c r="D52" s="192"/>
      <c r="E52" s="192"/>
      <c r="F52" s="193"/>
      <c r="G52" s="194"/>
      <c r="H52" s="32"/>
    </row>
    <row r="53" spans="1:9" ht="15" customHeight="1" x14ac:dyDescent="0.2">
      <c r="A53" s="99" t="s">
        <v>13</v>
      </c>
      <c r="B53" s="88">
        <v>1</v>
      </c>
      <c r="C53" s="100" t="s">
        <v>67</v>
      </c>
      <c r="D53" s="101">
        <v>80</v>
      </c>
      <c r="E53" s="88" t="s">
        <v>11</v>
      </c>
      <c r="F53" s="11"/>
      <c r="G53" s="85">
        <f t="shared" ref="G53:G68" si="2">D53*F53</f>
        <v>0</v>
      </c>
      <c r="H53" s="32"/>
      <c r="I53" s="1"/>
    </row>
    <row r="54" spans="1:9" ht="15" customHeight="1" x14ac:dyDescent="0.2">
      <c r="A54" s="99" t="s">
        <v>13</v>
      </c>
      <c r="B54" s="88">
        <v>2</v>
      </c>
      <c r="C54" s="100" t="s">
        <v>42</v>
      </c>
      <c r="D54" s="101">
        <v>1000</v>
      </c>
      <c r="E54" s="88" t="s">
        <v>20</v>
      </c>
      <c r="F54" s="11"/>
      <c r="G54" s="85">
        <f t="shared" si="2"/>
        <v>0</v>
      </c>
      <c r="H54" s="32"/>
      <c r="I54" s="1"/>
    </row>
    <row r="55" spans="1:9" ht="14.25" customHeight="1" x14ac:dyDescent="0.2">
      <c r="A55" s="99" t="s">
        <v>13</v>
      </c>
      <c r="B55" s="88">
        <v>3</v>
      </c>
      <c r="C55" s="100" t="s">
        <v>93</v>
      </c>
      <c r="D55" s="101">
        <v>100</v>
      </c>
      <c r="E55" s="88" t="s">
        <v>11</v>
      </c>
      <c r="F55" s="11"/>
      <c r="G55" s="85">
        <f t="shared" si="2"/>
        <v>0</v>
      </c>
      <c r="H55" s="32"/>
      <c r="I55" s="1"/>
    </row>
    <row r="56" spans="1:9" ht="15" customHeight="1" x14ac:dyDescent="0.2">
      <c r="A56" s="99" t="s">
        <v>13</v>
      </c>
      <c r="B56" s="88">
        <v>4</v>
      </c>
      <c r="C56" s="100" t="s">
        <v>94</v>
      </c>
      <c r="D56" s="101">
        <v>9600</v>
      </c>
      <c r="E56" s="88" t="s">
        <v>20</v>
      </c>
      <c r="F56" s="11"/>
      <c r="G56" s="85">
        <f t="shared" si="2"/>
        <v>0</v>
      </c>
      <c r="H56" s="32"/>
      <c r="I56" s="1"/>
    </row>
    <row r="57" spans="1:9" ht="15" customHeight="1" x14ac:dyDescent="0.2">
      <c r="A57" s="99" t="s">
        <v>13</v>
      </c>
      <c r="B57" s="88">
        <v>5</v>
      </c>
      <c r="C57" s="100" t="s">
        <v>95</v>
      </c>
      <c r="D57" s="101">
        <v>9600</v>
      </c>
      <c r="E57" s="88" t="s">
        <v>20</v>
      </c>
      <c r="F57" s="11"/>
      <c r="G57" s="85">
        <f t="shared" si="2"/>
        <v>0</v>
      </c>
      <c r="H57" s="32"/>
      <c r="I57" s="1"/>
    </row>
    <row r="58" spans="1:9" ht="15" customHeight="1" x14ac:dyDescent="0.2">
      <c r="A58" s="99" t="s">
        <v>13</v>
      </c>
      <c r="B58" s="88">
        <v>6</v>
      </c>
      <c r="C58" s="100" t="s">
        <v>101</v>
      </c>
      <c r="D58" s="101">
        <f>ROUND(25000/80,0)</f>
        <v>313</v>
      </c>
      <c r="E58" s="88" t="s">
        <v>30</v>
      </c>
      <c r="F58" s="11"/>
      <c r="G58" s="85">
        <f t="shared" si="2"/>
        <v>0</v>
      </c>
      <c r="H58" s="32"/>
      <c r="I58" s="1"/>
    </row>
    <row r="59" spans="1:9" ht="15" customHeight="1" x14ac:dyDescent="0.2">
      <c r="A59" s="99" t="s">
        <v>13</v>
      </c>
      <c r="B59" s="88">
        <v>7</v>
      </c>
      <c r="C59" s="100" t="s">
        <v>51</v>
      </c>
      <c r="D59" s="101">
        <f>25000/20*2</f>
        <v>2500</v>
      </c>
      <c r="E59" s="88" t="s">
        <v>30</v>
      </c>
      <c r="F59" s="11"/>
      <c r="G59" s="85">
        <f>D59*F59</f>
        <v>0</v>
      </c>
      <c r="H59" s="32"/>
      <c r="I59" s="1"/>
    </row>
    <row r="60" spans="1:9" ht="15" customHeight="1" x14ac:dyDescent="0.2">
      <c r="A60" s="99" t="s">
        <v>13</v>
      </c>
      <c r="B60" s="88">
        <v>8</v>
      </c>
      <c r="C60" s="100" t="s">
        <v>52</v>
      </c>
      <c r="D60" s="101">
        <v>6000</v>
      </c>
      <c r="E60" s="88" t="s">
        <v>20</v>
      </c>
      <c r="F60" s="11"/>
      <c r="G60" s="85">
        <f t="shared" si="2"/>
        <v>0</v>
      </c>
      <c r="H60" s="32"/>
      <c r="I60" s="1"/>
    </row>
    <row r="61" spans="1:9" ht="15" customHeight="1" x14ac:dyDescent="0.2">
      <c r="A61" s="99" t="s">
        <v>13</v>
      </c>
      <c r="B61" s="88">
        <v>9</v>
      </c>
      <c r="C61" s="100" t="s">
        <v>33</v>
      </c>
      <c r="D61" s="101">
        <v>840</v>
      </c>
      <c r="E61" s="88" t="s">
        <v>30</v>
      </c>
      <c r="F61" s="11"/>
      <c r="G61" s="85">
        <f t="shared" si="2"/>
        <v>0</v>
      </c>
      <c r="H61" s="127"/>
      <c r="I61" s="1"/>
    </row>
    <row r="62" spans="1:9" ht="15" customHeight="1" x14ac:dyDescent="0.2">
      <c r="A62" s="99" t="s">
        <v>13</v>
      </c>
      <c r="B62" s="88">
        <v>10</v>
      </c>
      <c r="C62" s="100" t="s">
        <v>102</v>
      </c>
      <c r="D62" s="101">
        <v>450</v>
      </c>
      <c r="E62" s="88" t="s">
        <v>30</v>
      </c>
      <c r="F62" s="11"/>
      <c r="G62" s="85">
        <f t="shared" si="2"/>
        <v>0</v>
      </c>
      <c r="H62" s="32"/>
      <c r="I62" s="6"/>
    </row>
    <row r="63" spans="1:9" ht="15" customHeight="1" x14ac:dyDescent="0.2">
      <c r="A63" s="99" t="s">
        <v>13</v>
      </c>
      <c r="B63" s="88">
        <v>11</v>
      </c>
      <c r="C63" s="100" t="s">
        <v>31</v>
      </c>
      <c r="D63" s="101">
        <v>30000</v>
      </c>
      <c r="E63" s="88" t="s">
        <v>20</v>
      </c>
      <c r="F63" s="11"/>
      <c r="G63" s="85">
        <f t="shared" si="2"/>
        <v>0</v>
      </c>
      <c r="H63" s="127"/>
      <c r="I63" s="1"/>
    </row>
    <row r="64" spans="1:9" ht="15" customHeight="1" x14ac:dyDescent="0.2">
      <c r="A64" s="99" t="s">
        <v>13</v>
      </c>
      <c r="B64" s="88">
        <v>12</v>
      </c>
      <c r="C64" s="100" t="s">
        <v>47</v>
      </c>
      <c r="D64" s="101">
        <v>2445</v>
      </c>
      <c r="E64" s="88" t="s">
        <v>20</v>
      </c>
      <c r="F64" s="11"/>
      <c r="G64" s="85">
        <f t="shared" si="2"/>
        <v>0</v>
      </c>
      <c r="H64" s="32"/>
      <c r="I64" s="1"/>
    </row>
    <row r="65" spans="1:9" ht="15" customHeight="1" x14ac:dyDescent="0.2">
      <c r="A65" s="99" t="s">
        <v>13</v>
      </c>
      <c r="B65" s="88">
        <v>13</v>
      </c>
      <c r="C65" s="100" t="s">
        <v>48</v>
      </c>
      <c r="D65" s="101">
        <v>2445</v>
      </c>
      <c r="E65" s="88" t="s">
        <v>20</v>
      </c>
      <c r="F65" s="11"/>
      <c r="G65" s="85">
        <f t="shared" si="2"/>
        <v>0</v>
      </c>
      <c r="H65" s="32"/>
      <c r="I65" s="1"/>
    </row>
    <row r="66" spans="1:9" ht="15" customHeight="1" x14ac:dyDescent="0.2">
      <c r="A66" s="99" t="s">
        <v>13</v>
      </c>
      <c r="B66" s="88">
        <v>14</v>
      </c>
      <c r="C66" s="100" t="s">
        <v>32</v>
      </c>
      <c r="D66" s="101">
        <v>600</v>
      </c>
      <c r="E66" s="88" t="s">
        <v>11</v>
      </c>
      <c r="F66" s="11"/>
      <c r="G66" s="85">
        <f t="shared" si="2"/>
        <v>0</v>
      </c>
      <c r="H66" s="32"/>
      <c r="I66" s="1"/>
    </row>
    <row r="67" spans="1:9" ht="15" customHeight="1" x14ac:dyDescent="0.2">
      <c r="A67" s="128" t="s">
        <v>13</v>
      </c>
      <c r="B67" s="88">
        <v>15</v>
      </c>
      <c r="C67" s="108" t="s">
        <v>96</v>
      </c>
      <c r="D67" s="109">
        <v>240</v>
      </c>
      <c r="E67" s="88" t="s">
        <v>11</v>
      </c>
      <c r="F67" s="11"/>
      <c r="G67" s="85">
        <f t="shared" si="2"/>
        <v>0</v>
      </c>
      <c r="H67" s="32"/>
      <c r="I67" s="1"/>
    </row>
    <row r="68" spans="1:9" ht="15" customHeight="1" thickBot="1" x14ac:dyDescent="0.25">
      <c r="A68" s="128" t="s">
        <v>13</v>
      </c>
      <c r="B68" s="92">
        <v>16</v>
      </c>
      <c r="C68" s="108" t="s">
        <v>79</v>
      </c>
      <c r="D68" s="109">
        <v>1</v>
      </c>
      <c r="E68" s="92" t="s">
        <v>53</v>
      </c>
      <c r="F68" s="28"/>
      <c r="G68" s="86">
        <f t="shared" si="2"/>
        <v>0</v>
      </c>
      <c r="H68" s="32"/>
      <c r="I68" s="1"/>
    </row>
    <row r="69" spans="1:9" ht="15" customHeight="1" thickBot="1" x14ac:dyDescent="0.25">
      <c r="A69" s="195"/>
      <c r="B69" s="196"/>
      <c r="C69" s="187" t="s">
        <v>18</v>
      </c>
      <c r="D69" s="188"/>
      <c r="E69" s="189"/>
      <c r="F69" s="30" t="s">
        <v>7</v>
      </c>
      <c r="G69" s="31">
        <f>SUM(G53:G68)</f>
        <v>0</v>
      </c>
      <c r="H69" s="32"/>
    </row>
    <row r="70" spans="1:9" ht="15" customHeight="1" x14ac:dyDescent="0.2">
      <c r="A70" s="190" t="s">
        <v>19</v>
      </c>
      <c r="B70" s="191"/>
      <c r="C70" s="197" t="s">
        <v>114</v>
      </c>
      <c r="D70" s="197"/>
      <c r="E70" s="197"/>
      <c r="F70" s="165"/>
      <c r="G70" s="198"/>
      <c r="H70" s="32"/>
    </row>
    <row r="71" spans="1:9" ht="15" customHeight="1" x14ac:dyDescent="0.2">
      <c r="A71" s="113" t="s">
        <v>19</v>
      </c>
      <c r="B71" s="88">
        <v>1</v>
      </c>
      <c r="C71" s="100" t="s">
        <v>143</v>
      </c>
      <c r="D71" s="101">
        <v>34</v>
      </c>
      <c r="E71" s="88" t="s">
        <v>10</v>
      </c>
      <c r="F71" s="8"/>
      <c r="G71" s="85">
        <f t="shared" ref="G71:G98" si="3">D71*F71</f>
        <v>0</v>
      </c>
      <c r="H71" s="32"/>
    </row>
    <row r="72" spans="1:9" ht="15" customHeight="1" x14ac:dyDescent="0.2">
      <c r="A72" s="113" t="s">
        <v>19</v>
      </c>
      <c r="B72" s="88">
        <v>2</v>
      </c>
      <c r="C72" s="100" t="s">
        <v>144</v>
      </c>
      <c r="D72" s="101">
        <v>34</v>
      </c>
      <c r="E72" s="88" t="s">
        <v>10</v>
      </c>
      <c r="F72" s="8"/>
      <c r="G72" s="85">
        <f t="shared" si="3"/>
        <v>0</v>
      </c>
      <c r="H72" s="32"/>
    </row>
    <row r="73" spans="1:9" ht="15" customHeight="1" x14ac:dyDescent="0.2">
      <c r="A73" s="113" t="s">
        <v>19</v>
      </c>
      <c r="B73" s="88">
        <v>3</v>
      </c>
      <c r="C73" s="100" t="s">
        <v>145</v>
      </c>
      <c r="D73" s="101">
        <v>10</v>
      </c>
      <c r="E73" s="88" t="s">
        <v>10</v>
      </c>
      <c r="F73" s="8"/>
      <c r="G73" s="85">
        <f t="shared" si="3"/>
        <v>0</v>
      </c>
      <c r="H73" s="32"/>
    </row>
    <row r="74" spans="1:9" ht="15" customHeight="1" x14ac:dyDescent="0.2">
      <c r="A74" s="113" t="s">
        <v>19</v>
      </c>
      <c r="B74" s="88">
        <v>4</v>
      </c>
      <c r="C74" s="100" t="s">
        <v>39</v>
      </c>
      <c r="D74" s="101">
        <v>12</v>
      </c>
      <c r="E74" s="88" t="s">
        <v>10</v>
      </c>
      <c r="F74" s="8"/>
      <c r="G74" s="85">
        <f t="shared" si="3"/>
        <v>0</v>
      </c>
      <c r="H74" s="32"/>
    </row>
    <row r="75" spans="1:9" ht="15" customHeight="1" x14ac:dyDescent="0.2">
      <c r="A75" s="113" t="s">
        <v>19</v>
      </c>
      <c r="B75" s="88">
        <v>5</v>
      </c>
      <c r="C75" s="100" t="s">
        <v>104</v>
      </c>
      <c r="D75" s="101">
        <v>78</v>
      </c>
      <c r="E75" s="88" t="s">
        <v>10</v>
      </c>
      <c r="F75" s="8"/>
      <c r="G75" s="85">
        <f t="shared" si="3"/>
        <v>0</v>
      </c>
      <c r="H75" s="32"/>
    </row>
    <row r="76" spans="1:9" ht="15" customHeight="1" x14ac:dyDescent="0.2">
      <c r="A76" s="113" t="s">
        <v>19</v>
      </c>
      <c r="B76" s="88">
        <v>6</v>
      </c>
      <c r="C76" s="100" t="s">
        <v>103</v>
      </c>
      <c r="D76" s="101">
        <v>78</v>
      </c>
      <c r="E76" s="88" t="s">
        <v>10</v>
      </c>
      <c r="F76" s="8"/>
      <c r="G76" s="85">
        <f t="shared" si="3"/>
        <v>0</v>
      </c>
      <c r="H76" s="32"/>
    </row>
    <row r="77" spans="1:9" ht="15" customHeight="1" x14ac:dyDescent="0.2">
      <c r="A77" s="113" t="s">
        <v>19</v>
      </c>
      <c r="B77" s="88">
        <v>7</v>
      </c>
      <c r="C77" s="100" t="s">
        <v>146</v>
      </c>
      <c r="D77" s="101">
        <v>18</v>
      </c>
      <c r="E77" s="88" t="s">
        <v>10</v>
      </c>
      <c r="F77" s="8"/>
      <c r="G77" s="85">
        <f t="shared" si="3"/>
        <v>0</v>
      </c>
      <c r="H77" s="32"/>
    </row>
    <row r="78" spans="1:9" ht="15" customHeight="1" x14ac:dyDescent="0.2">
      <c r="A78" s="113" t="s">
        <v>19</v>
      </c>
      <c r="B78" s="88">
        <v>8</v>
      </c>
      <c r="C78" s="100" t="s">
        <v>147</v>
      </c>
      <c r="D78" s="101">
        <v>18</v>
      </c>
      <c r="E78" s="88" t="s">
        <v>10</v>
      </c>
      <c r="F78" s="8"/>
      <c r="G78" s="85">
        <f t="shared" si="3"/>
        <v>0</v>
      </c>
      <c r="H78" s="32"/>
    </row>
    <row r="79" spans="1:9" ht="15" customHeight="1" x14ac:dyDescent="0.2">
      <c r="A79" s="113" t="s">
        <v>19</v>
      </c>
      <c r="B79" s="88">
        <v>9</v>
      </c>
      <c r="C79" s="100" t="s">
        <v>68</v>
      </c>
      <c r="D79" s="101">
        <v>13</v>
      </c>
      <c r="E79" s="88" t="s">
        <v>10</v>
      </c>
      <c r="F79" s="8"/>
      <c r="G79" s="85">
        <f t="shared" si="3"/>
        <v>0</v>
      </c>
      <c r="H79" s="32"/>
    </row>
    <row r="80" spans="1:9" ht="15" customHeight="1" x14ac:dyDescent="0.2">
      <c r="A80" s="113" t="s">
        <v>19</v>
      </c>
      <c r="B80" s="88">
        <v>10</v>
      </c>
      <c r="C80" s="100" t="s">
        <v>65</v>
      </c>
      <c r="D80" s="101">
        <v>14</v>
      </c>
      <c r="E80" s="88" t="s">
        <v>10</v>
      </c>
      <c r="F80" s="8"/>
      <c r="G80" s="85">
        <f t="shared" si="3"/>
        <v>0</v>
      </c>
      <c r="H80" s="32"/>
    </row>
    <row r="81" spans="1:8" ht="15" customHeight="1" x14ac:dyDescent="0.2">
      <c r="A81" s="113" t="s">
        <v>19</v>
      </c>
      <c r="B81" s="88">
        <v>11</v>
      </c>
      <c r="C81" s="100" t="s">
        <v>69</v>
      </c>
      <c r="D81" s="101">
        <v>14</v>
      </c>
      <c r="E81" s="88" t="s">
        <v>10</v>
      </c>
      <c r="F81" s="8"/>
      <c r="G81" s="85">
        <f t="shared" si="3"/>
        <v>0</v>
      </c>
      <c r="H81" s="32"/>
    </row>
    <row r="82" spans="1:8" ht="15" customHeight="1" x14ac:dyDescent="0.2">
      <c r="A82" s="113" t="s">
        <v>19</v>
      </c>
      <c r="B82" s="88">
        <v>12</v>
      </c>
      <c r="C82" s="100" t="s">
        <v>70</v>
      </c>
      <c r="D82" s="101">
        <v>14</v>
      </c>
      <c r="E82" s="88" t="s">
        <v>10</v>
      </c>
      <c r="F82" s="8"/>
      <c r="G82" s="85">
        <f t="shared" si="3"/>
        <v>0</v>
      </c>
      <c r="H82" s="32"/>
    </row>
    <row r="83" spans="1:8" ht="15" customHeight="1" x14ac:dyDescent="0.2">
      <c r="A83" s="113" t="s">
        <v>19</v>
      </c>
      <c r="B83" s="88">
        <v>13</v>
      </c>
      <c r="C83" s="100" t="s">
        <v>149</v>
      </c>
      <c r="D83" s="101">
        <v>16</v>
      </c>
      <c r="E83" s="88" t="s">
        <v>10</v>
      </c>
      <c r="F83" s="8"/>
      <c r="G83" s="85">
        <f t="shared" si="3"/>
        <v>0</v>
      </c>
      <c r="H83" s="32"/>
    </row>
    <row r="84" spans="1:8" ht="15" customHeight="1" x14ac:dyDescent="0.2">
      <c r="A84" s="113" t="s">
        <v>19</v>
      </c>
      <c r="B84" s="88">
        <v>14</v>
      </c>
      <c r="C84" s="100" t="s">
        <v>148</v>
      </c>
      <c r="D84" s="101">
        <v>16</v>
      </c>
      <c r="E84" s="88" t="s">
        <v>10</v>
      </c>
      <c r="F84" s="8"/>
      <c r="G84" s="85">
        <f t="shared" si="3"/>
        <v>0</v>
      </c>
      <c r="H84" s="32"/>
    </row>
    <row r="85" spans="1:8" ht="15" customHeight="1" x14ac:dyDescent="0.2">
      <c r="A85" s="113" t="s">
        <v>19</v>
      </c>
      <c r="B85" s="88">
        <v>15</v>
      </c>
      <c r="C85" s="100" t="s">
        <v>150</v>
      </c>
      <c r="D85" s="101">
        <v>10</v>
      </c>
      <c r="E85" s="88" t="s">
        <v>10</v>
      </c>
      <c r="F85" s="8"/>
      <c r="G85" s="85">
        <f t="shared" si="3"/>
        <v>0</v>
      </c>
      <c r="H85" s="32"/>
    </row>
    <row r="86" spans="1:8" ht="15" customHeight="1" x14ac:dyDescent="0.2">
      <c r="A86" s="113" t="s">
        <v>19</v>
      </c>
      <c r="B86" s="88">
        <v>16</v>
      </c>
      <c r="C86" s="100" t="s">
        <v>151</v>
      </c>
      <c r="D86" s="101">
        <v>10</v>
      </c>
      <c r="E86" s="88" t="s">
        <v>10</v>
      </c>
      <c r="F86" s="8"/>
      <c r="G86" s="85">
        <f t="shared" si="3"/>
        <v>0</v>
      </c>
      <c r="H86" s="32"/>
    </row>
    <row r="87" spans="1:8" ht="15" customHeight="1" x14ac:dyDescent="0.2">
      <c r="A87" s="119"/>
      <c r="B87" s="120"/>
      <c r="C87" s="121" t="s">
        <v>115</v>
      </c>
      <c r="D87" s="122"/>
      <c r="E87" s="120"/>
      <c r="F87" s="123"/>
      <c r="G87" s="124"/>
      <c r="H87" s="125"/>
    </row>
    <row r="88" spans="1:8" ht="15" customHeight="1" x14ac:dyDescent="0.2">
      <c r="A88" s="113" t="s">
        <v>19</v>
      </c>
      <c r="B88" s="114">
        <v>17</v>
      </c>
      <c r="C88" s="115" t="s">
        <v>112</v>
      </c>
      <c r="D88" s="116">
        <v>66</v>
      </c>
      <c r="E88" s="88" t="s">
        <v>10</v>
      </c>
      <c r="F88" s="8"/>
      <c r="G88" s="85">
        <f t="shared" si="3"/>
        <v>0</v>
      </c>
      <c r="H88" s="111"/>
    </row>
    <row r="89" spans="1:8" ht="15" customHeight="1" x14ac:dyDescent="0.2">
      <c r="A89" s="113" t="s">
        <v>19</v>
      </c>
      <c r="B89" s="114">
        <v>18</v>
      </c>
      <c r="C89" s="115" t="s">
        <v>105</v>
      </c>
      <c r="D89" s="116">
        <v>53</v>
      </c>
      <c r="E89" s="88" t="s">
        <v>10</v>
      </c>
      <c r="F89" s="8"/>
      <c r="G89" s="85">
        <f t="shared" si="3"/>
        <v>0</v>
      </c>
      <c r="H89" s="111"/>
    </row>
    <row r="90" spans="1:8" ht="15" customHeight="1" x14ac:dyDescent="0.2">
      <c r="A90" s="113" t="s">
        <v>19</v>
      </c>
      <c r="B90" s="114">
        <v>19</v>
      </c>
      <c r="C90" s="115" t="s">
        <v>106</v>
      </c>
      <c r="D90" s="116">
        <v>32</v>
      </c>
      <c r="E90" s="88" t="s">
        <v>10</v>
      </c>
      <c r="F90" s="8"/>
      <c r="G90" s="85">
        <f t="shared" si="3"/>
        <v>0</v>
      </c>
      <c r="H90" s="111"/>
    </row>
    <row r="91" spans="1:8" ht="15" customHeight="1" x14ac:dyDescent="0.2">
      <c r="A91" s="113" t="s">
        <v>19</v>
      </c>
      <c r="B91" s="114">
        <v>20</v>
      </c>
      <c r="C91" s="115" t="s">
        <v>107</v>
      </c>
      <c r="D91" s="116">
        <v>34</v>
      </c>
      <c r="E91" s="88" t="s">
        <v>10</v>
      </c>
      <c r="F91" s="8"/>
      <c r="G91" s="85">
        <f t="shared" si="3"/>
        <v>0</v>
      </c>
      <c r="H91" s="111"/>
    </row>
    <row r="92" spans="1:8" ht="15" customHeight="1" x14ac:dyDescent="0.2">
      <c r="A92" s="113" t="s">
        <v>19</v>
      </c>
      <c r="B92" s="114">
        <v>21</v>
      </c>
      <c r="C92" s="115" t="s">
        <v>108</v>
      </c>
      <c r="D92" s="116">
        <v>36</v>
      </c>
      <c r="E92" s="88" t="s">
        <v>10</v>
      </c>
      <c r="F92" s="8"/>
      <c r="G92" s="85">
        <f t="shared" si="3"/>
        <v>0</v>
      </c>
      <c r="H92" s="111"/>
    </row>
    <row r="93" spans="1:8" ht="15" customHeight="1" x14ac:dyDescent="0.2">
      <c r="A93" s="113" t="s">
        <v>19</v>
      </c>
      <c r="B93" s="114">
        <v>22</v>
      </c>
      <c r="C93" s="115" t="s">
        <v>109</v>
      </c>
      <c r="D93" s="116">
        <v>54</v>
      </c>
      <c r="E93" s="88" t="s">
        <v>10</v>
      </c>
      <c r="F93" s="8"/>
      <c r="G93" s="85">
        <f t="shared" si="3"/>
        <v>0</v>
      </c>
      <c r="H93" s="111"/>
    </row>
    <row r="94" spans="1:8" ht="15" customHeight="1" x14ac:dyDescent="0.2">
      <c r="A94" s="113" t="s">
        <v>19</v>
      </c>
      <c r="B94" s="114">
        <v>23</v>
      </c>
      <c r="C94" s="115" t="s">
        <v>110</v>
      </c>
      <c r="D94" s="116">
        <v>36</v>
      </c>
      <c r="E94" s="88" t="s">
        <v>10</v>
      </c>
      <c r="F94" s="8"/>
      <c r="G94" s="85">
        <f t="shared" si="3"/>
        <v>0</v>
      </c>
      <c r="H94" s="111"/>
    </row>
    <row r="95" spans="1:8" ht="15" customHeight="1" x14ac:dyDescent="0.2">
      <c r="A95" s="113" t="s">
        <v>19</v>
      </c>
      <c r="B95" s="114">
        <v>24</v>
      </c>
      <c r="C95" s="115" t="s">
        <v>111</v>
      </c>
      <c r="D95" s="116">
        <v>36</v>
      </c>
      <c r="E95" s="88" t="s">
        <v>10</v>
      </c>
      <c r="F95" s="8"/>
      <c r="G95" s="85">
        <f t="shared" si="3"/>
        <v>0</v>
      </c>
      <c r="H95" s="112"/>
    </row>
    <row r="96" spans="1:8" ht="15" customHeight="1" x14ac:dyDescent="0.2">
      <c r="A96" s="113" t="s">
        <v>19</v>
      </c>
      <c r="B96" s="114">
        <v>25</v>
      </c>
      <c r="C96" s="100" t="s">
        <v>113</v>
      </c>
      <c r="D96" s="101">
        <v>118</v>
      </c>
      <c r="E96" s="88" t="s">
        <v>10</v>
      </c>
      <c r="F96" s="8"/>
      <c r="G96" s="85">
        <f t="shared" si="3"/>
        <v>0</v>
      </c>
      <c r="H96" s="32"/>
    </row>
    <row r="97" spans="1:12" ht="15" customHeight="1" x14ac:dyDescent="0.2">
      <c r="A97" s="113" t="s">
        <v>19</v>
      </c>
      <c r="B97" s="114">
        <v>26</v>
      </c>
      <c r="C97" s="100" t="s">
        <v>152</v>
      </c>
      <c r="D97" s="101">
        <v>118</v>
      </c>
      <c r="E97" s="88" t="s">
        <v>10</v>
      </c>
      <c r="F97" s="8"/>
      <c r="G97" s="85">
        <f t="shared" si="3"/>
        <v>0</v>
      </c>
      <c r="H97" s="32"/>
    </row>
    <row r="98" spans="1:12" ht="15" customHeight="1" thickBot="1" x14ac:dyDescent="0.25">
      <c r="A98" s="117" t="s">
        <v>19</v>
      </c>
      <c r="B98" s="118">
        <v>27</v>
      </c>
      <c r="C98" s="108" t="s">
        <v>157</v>
      </c>
      <c r="D98" s="109">
        <v>150</v>
      </c>
      <c r="E98" s="92" t="s">
        <v>10</v>
      </c>
      <c r="F98" s="26"/>
      <c r="G98" s="86">
        <f t="shared" si="3"/>
        <v>0</v>
      </c>
      <c r="H98" s="32"/>
    </row>
    <row r="99" spans="1:12" ht="15" customHeight="1" thickBot="1" x14ac:dyDescent="0.25">
      <c r="A99" s="195"/>
      <c r="B99" s="196"/>
      <c r="C99" s="187" t="s">
        <v>154</v>
      </c>
      <c r="D99" s="188"/>
      <c r="E99" s="189"/>
      <c r="F99" s="30" t="s">
        <v>7</v>
      </c>
      <c r="G99" s="31">
        <f>SUM(G71:G86,G88:G98)</f>
        <v>0</v>
      </c>
      <c r="H99" s="32"/>
    </row>
    <row r="100" spans="1:12" ht="15" customHeight="1" x14ac:dyDescent="0.2">
      <c r="A100" s="190" t="s">
        <v>21</v>
      </c>
      <c r="B100" s="191"/>
      <c r="C100" s="192" t="s">
        <v>14</v>
      </c>
      <c r="D100" s="192"/>
      <c r="E100" s="192"/>
      <c r="F100" s="193"/>
      <c r="G100" s="194"/>
      <c r="H100" s="32"/>
    </row>
    <row r="101" spans="1:12" ht="15" customHeight="1" x14ac:dyDescent="0.2">
      <c r="A101" s="99" t="s">
        <v>21</v>
      </c>
      <c r="B101" s="88">
        <v>1</v>
      </c>
      <c r="C101" s="100" t="s">
        <v>15</v>
      </c>
      <c r="D101" s="101">
        <v>16</v>
      </c>
      <c r="E101" s="88" t="s">
        <v>17</v>
      </c>
      <c r="F101" s="8"/>
      <c r="G101" s="85">
        <f t="shared" ref="G101:G103" si="4">D101*F101</f>
        <v>0</v>
      </c>
      <c r="H101" s="32"/>
    </row>
    <row r="102" spans="1:12" ht="15" customHeight="1" x14ac:dyDescent="0.2">
      <c r="A102" s="99" t="s">
        <v>21</v>
      </c>
      <c r="B102" s="88">
        <v>2</v>
      </c>
      <c r="C102" s="89" t="s">
        <v>116</v>
      </c>
      <c r="D102" s="101">
        <v>780</v>
      </c>
      <c r="E102" s="88" t="s">
        <v>17</v>
      </c>
      <c r="F102" s="8"/>
      <c r="G102" s="85">
        <f t="shared" si="4"/>
        <v>0</v>
      </c>
      <c r="H102" s="32"/>
    </row>
    <row r="103" spans="1:12" ht="15" customHeight="1" thickBot="1" x14ac:dyDescent="0.25">
      <c r="A103" s="110" t="s">
        <v>21</v>
      </c>
      <c r="B103" s="92">
        <v>3</v>
      </c>
      <c r="C103" s="91" t="s">
        <v>16</v>
      </c>
      <c r="D103" s="109">
        <v>100</v>
      </c>
      <c r="E103" s="92" t="s">
        <v>17</v>
      </c>
      <c r="F103" s="26"/>
      <c r="G103" s="86">
        <f t="shared" si="4"/>
        <v>0</v>
      </c>
      <c r="H103" s="32"/>
    </row>
    <row r="104" spans="1:12" ht="15" customHeight="1" thickBot="1" x14ac:dyDescent="0.25">
      <c r="A104" s="185"/>
      <c r="B104" s="186"/>
      <c r="C104" s="187" t="s">
        <v>22</v>
      </c>
      <c r="D104" s="188"/>
      <c r="E104" s="189"/>
      <c r="F104" s="30" t="s">
        <v>7</v>
      </c>
      <c r="G104" s="31">
        <f>SUM(G101:G103)</f>
        <v>0</v>
      </c>
      <c r="H104" s="32"/>
    </row>
    <row r="105" spans="1:12" s="18" customFormat="1" ht="15" customHeight="1" x14ac:dyDescent="0.2">
      <c r="A105" s="190" t="s">
        <v>23</v>
      </c>
      <c r="B105" s="191"/>
      <c r="C105" s="192" t="s">
        <v>37</v>
      </c>
      <c r="D105" s="192"/>
      <c r="E105" s="192"/>
      <c r="F105" s="193"/>
      <c r="G105" s="194"/>
      <c r="H105" s="32"/>
      <c r="K105" s="19"/>
      <c r="L105" s="19"/>
    </row>
    <row r="106" spans="1:12" ht="15" customHeight="1" x14ac:dyDescent="0.2">
      <c r="A106" s="99" t="s">
        <v>23</v>
      </c>
      <c r="B106" s="88" t="s">
        <v>1</v>
      </c>
      <c r="C106" s="100" t="s">
        <v>117</v>
      </c>
      <c r="D106" s="101">
        <v>120</v>
      </c>
      <c r="E106" s="88" t="s">
        <v>118</v>
      </c>
      <c r="F106" s="8"/>
      <c r="G106" s="85">
        <f t="shared" ref="G106:G121" si="5">D106*F106</f>
        <v>0</v>
      </c>
      <c r="H106" s="32"/>
    </row>
    <row r="107" spans="1:12" ht="15" customHeight="1" x14ac:dyDescent="0.2">
      <c r="A107" s="99" t="s">
        <v>23</v>
      </c>
      <c r="B107" s="88" t="s">
        <v>8</v>
      </c>
      <c r="C107" s="100" t="s">
        <v>119</v>
      </c>
      <c r="D107" s="101">
        <v>2</v>
      </c>
      <c r="E107" s="88" t="s">
        <v>17</v>
      </c>
      <c r="F107" s="8"/>
      <c r="G107" s="85">
        <f t="shared" si="5"/>
        <v>0</v>
      </c>
      <c r="H107" s="32"/>
    </row>
    <row r="108" spans="1:12" ht="15" customHeight="1" x14ac:dyDescent="0.2">
      <c r="A108" s="99" t="s">
        <v>23</v>
      </c>
      <c r="B108" s="88" t="s">
        <v>13</v>
      </c>
      <c r="C108" s="100" t="s">
        <v>120</v>
      </c>
      <c r="D108" s="101">
        <v>40</v>
      </c>
      <c r="E108" s="88" t="s">
        <v>17</v>
      </c>
      <c r="F108" s="8"/>
      <c r="G108" s="85">
        <f t="shared" si="5"/>
        <v>0</v>
      </c>
      <c r="H108" s="32"/>
    </row>
    <row r="109" spans="1:12" ht="15" customHeight="1" x14ac:dyDescent="0.2">
      <c r="A109" s="99" t="s">
        <v>23</v>
      </c>
      <c r="B109" s="88" t="s">
        <v>19</v>
      </c>
      <c r="C109" s="100" t="s">
        <v>121</v>
      </c>
      <c r="D109" s="101">
        <v>10</v>
      </c>
      <c r="E109" s="88" t="s">
        <v>17</v>
      </c>
      <c r="F109" s="8"/>
      <c r="G109" s="85">
        <f t="shared" si="5"/>
        <v>0</v>
      </c>
      <c r="H109" s="32"/>
    </row>
    <row r="110" spans="1:12" ht="15" customHeight="1" x14ac:dyDescent="0.2">
      <c r="A110" s="99" t="s">
        <v>23</v>
      </c>
      <c r="B110" s="88" t="s">
        <v>21</v>
      </c>
      <c r="C110" s="100" t="s">
        <v>122</v>
      </c>
      <c r="D110" s="101">
        <v>14</v>
      </c>
      <c r="E110" s="88" t="s">
        <v>123</v>
      </c>
      <c r="F110" s="8"/>
      <c r="G110" s="85">
        <f t="shared" si="5"/>
        <v>0</v>
      </c>
      <c r="H110" s="32"/>
    </row>
    <row r="111" spans="1:12" ht="15" customHeight="1" x14ac:dyDescent="0.2">
      <c r="A111" s="99" t="s">
        <v>23</v>
      </c>
      <c r="B111" s="88" t="s">
        <v>23</v>
      </c>
      <c r="C111" s="100" t="s">
        <v>125</v>
      </c>
      <c r="D111" s="101">
        <v>150</v>
      </c>
      <c r="E111" s="88" t="s">
        <v>17</v>
      </c>
      <c r="F111" s="8"/>
      <c r="G111" s="85">
        <f t="shared" si="5"/>
        <v>0</v>
      </c>
      <c r="H111" s="32"/>
    </row>
    <row r="112" spans="1:12" s="23" customFormat="1" ht="15" customHeight="1" x14ac:dyDescent="0.2">
      <c r="A112" s="102" t="s">
        <v>23</v>
      </c>
      <c r="B112" s="103" t="s">
        <v>124</v>
      </c>
      <c r="C112" s="104" t="s">
        <v>127</v>
      </c>
      <c r="D112" s="105">
        <v>6</v>
      </c>
      <c r="E112" s="103" t="s">
        <v>17</v>
      </c>
      <c r="F112" s="22"/>
      <c r="G112" s="85">
        <f t="shared" si="5"/>
        <v>0</v>
      </c>
      <c r="H112" s="98"/>
      <c r="K112" s="24"/>
      <c r="L112" s="24"/>
    </row>
    <row r="113" spans="1:14" ht="15" customHeight="1" x14ac:dyDescent="0.2">
      <c r="A113" s="99" t="s">
        <v>23</v>
      </c>
      <c r="B113" s="88" t="s">
        <v>126</v>
      </c>
      <c r="C113" s="100" t="s">
        <v>128</v>
      </c>
      <c r="D113" s="101">
        <v>64</v>
      </c>
      <c r="E113" s="88" t="s">
        <v>17</v>
      </c>
      <c r="F113" s="8"/>
      <c r="G113" s="85">
        <f>D113*F113</f>
        <v>0</v>
      </c>
      <c r="H113" s="32"/>
    </row>
    <row r="114" spans="1:14" ht="15" customHeight="1" x14ac:dyDescent="0.2">
      <c r="A114" s="99" t="s">
        <v>23</v>
      </c>
      <c r="B114" s="88" t="s">
        <v>38</v>
      </c>
      <c r="C114" s="100" t="s">
        <v>129</v>
      </c>
      <c r="D114" s="101">
        <v>9</v>
      </c>
      <c r="E114" s="88" t="s">
        <v>17</v>
      </c>
      <c r="F114" s="8"/>
      <c r="G114" s="85">
        <f t="shared" si="5"/>
        <v>0</v>
      </c>
      <c r="H114" s="32"/>
    </row>
    <row r="115" spans="1:14" ht="15" customHeight="1" x14ac:dyDescent="0.2">
      <c r="A115" s="99" t="s">
        <v>23</v>
      </c>
      <c r="B115" s="88" t="s">
        <v>75</v>
      </c>
      <c r="C115" s="100" t="s">
        <v>131</v>
      </c>
      <c r="D115" s="101">
        <v>15</v>
      </c>
      <c r="E115" s="88" t="s">
        <v>123</v>
      </c>
      <c r="F115" s="8"/>
      <c r="G115" s="85">
        <f t="shared" si="5"/>
        <v>0</v>
      </c>
      <c r="H115" s="32"/>
    </row>
    <row r="116" spans="1:14" ht="15" customHeight="1" x14ac:dyDescent="0.2">
      <c r="A116" s="99" t="s">
        <v>23</v>
      </c>
      <c r="B116" s="88" t="s">
        <v>130</v>
      </c>
      <c r="C116" s="100" t="s">
        <v>133</v>
      </c>
      <c r="D116" s="101">
        <v>64</v>
      </c>
      <c r="E116" s="88" t="s">
        <v>123</v>
      </c>
      <c r="F116" s="8"/>
      <c r="G116" s="85">
        <f t="shared" si="5"/>
        <v>0</v>
      </c>
      <c r="H116" s="32"/>
    </row>
    <row r="117" spans="1:14" ht="15" customHeight="1" x14ac:dyDescent="0.2">
      <c r="A117" s="106" t="s">
        <v>23</v>
      </c>
      <c r="B117" s="88" t="s">
        <v>132</v>
      </c>
      <c r="C117" s="100" t="s">
        <v>135</v>
      </c>
      <c r="D117" s="101">
        <v>64</v>
      </c>
      <c r="E117" s="88" t="s">
        <v>17</v>
      </c>
      <c r="F117" s="11"/>
      <c r="G117" s="85">
        <f t="shared" si="5"/>
        <v>0</v>
      </c>
      <c r="H117" s="32"/>
    </row>
    <row r="118" spans="1:14" ht="15" customHeight="1" x14ac:dyDescent="0.2">
      <c r="A118" s="106" t="s">
        <v>23</v>
      </c>
      <c r="B118" s="88" t="s">
        <v>134</v>
      </c>
      <c r="C118" s="100" t="s">
        <v>137</v>
      </c>
      <c r="D118" s="101">
        <v>15</v>
      </c>
      <c r="E118" s="88" t="s">
        <v>17</v>
      </c>
      <c r="F118" s="11"/>
      <c r="G118" s="85">
        <f t="shared" si="5"/>
        <v>0</v>
      </c>
      <c r="H118" s="32"/>
    </row>
    <row r="119" spans="1:14" ht="15" customHeight="1" x14ac:dyDescent="0.2">
      <c r="A119" s="106" t="s">
        <v>23</v>
      </c>
      <c r="B119" s="88" t="s">
        <v>136</v>
      </c>
      <c r="C119" s="100" t="s">
        <v>139</v>
      </c>
      <c r="D119" s="101">
        <v>64</v>
      </c>
      <c r="E119" s="88" t="s">
        <v>17</v>
      </c>
      <c r="F119" s="11"/>
      <c r="G119" s="85">
        <f>D119*F119</f>
        <v>0</v>
      </c>
      <c r="H119" s="32"/>
    </row>
    <row r="120" spans="1:14" ht="15" customHeight="1" x14ac:dyDescent="0.2">
      <c r="A120" s="106" t="s">
        <v>23</v>
      </c>
      <c r="B120" s="88" t="s">
        <v>138</v>
      </c>
      <c r="C120" s="100" t="s">
        <v>140</v>
      </c>
      <c r="D120" s="101">
        <v>1</v>
      </c>
      <c r="E120" s="88" t="s">
        <v>123</v>
      </c>
      <c r="F120" s="11"/>
      <c r="G120" s="85">
        <f t="shared" si="5"/>
        <v>0</v>
      </c>
      <c r="H120" s="32"/>
    </row>
    <row r="121" spans="1:14" ht="15" customHeight="1" thickBot="1" x14ac:dyDescent="0.25">
      <c r="A121" s="107" t="s">
        <v>23</v>
      </c>
      <c r="B121" s="92" t="s">
        <v>164</v>
      </c>
      <c r="C121" s="108" t="s">
        <v>165</v>
      </c>
      <c r="D121" s="109">
        <v>1</v>
      </c>
      <c r="E121" s="92" t="s">
        <v>123</v>
      </c>
      <c r="F121" s="28"/>
      <c r="G121" s="86">
        <f t="shared" si="5"/>
        <v>0</v>
      </c>
      <c r="H121" s="32"/>
    </row>
    <row r="122" spans="1:14" ht="15" customHeight="1" thickBot="1" x14ac:dyDescent="0.25">
      <c r="A122" s="95"/>
      <c r="B122" s="96"/>
      <c r="C122" s="187" t="s">
        <v>24</v>
      </c>
      <c r="D122" s="188"/>
      <c r="E122" s="189"/>
      <c r="F122" s="30" t="s">
        <v>7</v>
      </c>
      <c r="G122" s="31">
        <f>SUM(G106:G121)</f>
        <v>0</v>
      </c>
      <c r="H122" s="32"/>
    </row>
    <row r="123" spans="1:14" s="18" customFormat="1" ht="12.75" customHeight="1" x14ac:dyDescent="0.2">
      <c r="A123" s="202" t="s">
        <v>124</v>
      </c>
      <c r="B123" s="203"/>
      <c r="C123" s="204" t="s">
        <v>76</v>
      </c>
      <c r="D123" s="205"/>
      <c r="E123" s="205"/>
      <c r="F123" s="205"/>
      <c r="G123" s="206"/>
      <c r="H123" s="97"/>
      <c r="I123" s="20"/>
      <c r="J123" s="20"/>
      <c r="K123" s="21"/>
      <c r="L123" s="21"/>
      <c r="M123" s="20"/>
      <c r="N123" s="20"/>
    </row>
    <row r="124" spans="1:14" ht="16.899999999999999" customHeight="1" x14ac:dyDescent="0.2">
      <c r="A124" s="87" t="s">
        <v>124</v>
      </c>
      <c r="B124" s="88">
        <v>1</v>
      </c>
      <c r="C124" s="89" t="s">
        <v>74</v>
      </c>
      <c r="D124" s="88">
        <v>1</v>
      </c>
      <c r="E124" s="90" t="s">
        <v>123</v>
      </c>
      <c r="F124" s="25"/>
      <c r="G124" s="85">
        <f t="shared" ref="G124:G126" si="6">D124*F124</f>
        <v>0</v>
      </c>
      <c r="H124" s="32"/>
      <c r="I124" s="12"/>
      <c r="J124" s="12"/>
      <c r="K124" s="17"/>
      <c r="L124" s="17"/>
      <c r="M124" s="12"/>
      <c r="N124" s="12"/>
    </row>
    <row r="125" spans="1:14" ht="16.899999999999999" customHeight="1" x14ac:dyDescent="0.2">
      <c r="A125" s="87" t="s">
        <v>124</v>
      </c>
      <c r="B125" s="88">
        <v>2</v>
      </c>
      <c r="C125" s="91" t="s">
        <v>162</v>
      </c>
      <c r="D125" s="92">
        <v>1</v>
      </c>
      <c r="E125" s="93" t="s">
        <v>123</v>
      </c>
      <c r="F125" s="25"/>
      <c r="G125" s="85">
        <f>D125*F125</f>
        <v>0</v>
      </c>
      <c r="H125" s="32"/>
      <c r="I125" s="12"/>
      <c r="J125" s="12"/>
      <c r="K125" s="17"/>
      <c r="L125" s="17"/>
      <c r="M125" s="12"/>
      <c r="N125" s="12"/>
    </row>
    <row r="126" spans="1:14" ht="16.899999999999999" customHeight="1" thickBot="1" x14ac:dyDescent="0.25">
      <c r="A126" s="72" t="s">
        <v>124</v>
      </c>
      <c r="B126" s="94">
        <v>3</v>
      </c>
      <c r="C126" s="91" t="s">
        <v>163</v>
      </c>
      <c r="D126" s="92">
        <v>1</v>
      </c>
      <c r="E126" s="93" t="s">
        <v>123</v>
      </c>
      <c r="F126" s="29"/>
      <c r="G126" s="86">
        <f t="shared" si="6"/>
        <v>0</v>
      </c>
      <c r="H126" s="32"/>
      <c r="I126" s="12"/>
      <c r="J126" s="12"/>
      <c r="K126" s="17"/>
      <c r="L126" s="17"/>
      <c r="M126" s="12"/>
      <c r="N126" s="12"/>
    </row>
    <row r="127" spans="1:14" ht="15" customHeight="1" thickBot="1" x14ac:dyDescent="0.25">
      <c r="A127" s="185"/>
      <c r="B127" s="186"/>
      <c r="C127" s="187" t="s">
        <v>141</v>
      </c>
      <c r="D127" s="188"/>
      <c r="E127" s="189"/>
      <c r="F127" s="30" t="s">
        <v>7</v>
      </c>
      <c r="G127" s="31">
        <f>SUM(G124:G126)</f>
        <v>0</v>
      </c>
      <c r="H127" s="32"/>
      <c r="I127" s="12"/>
      <c r="J127" s="12"/>
      <c r="K127" s="17"/>
      <c r="L127" s="17"/>
      <c r="M127" s="12"/>
      <c r="N127" s="12"/>
    </row>
    <row r="128" spans="1:14" s="7" customFormat="1" ht="25.15" customHeight="1" thickBot="1" x14ac:dyDescent="0.25">
      <c r="A128" s="33"/>
      <c r="B128" s="34"/>
      <c r="C128" s="35"/>
      <c r="D128" s="36"/>
      <c r="E128" s="34"/>
      <c r="F128" s="37"/>
      <c r="G128" s="38"/>
      <c r="H128" s="39"/>
      <c r="I128" s="12"/>
      <c r="J128" s="12"/>
      <c r="K128" s="17"/>
      <c r="L128" s="17"/>
      <c r="M128" s="12"/>
      <c r="N128" s="12"/>
    </row>
    <row r="129" spans="1:14" s="7" customFormat="1" ht="15" customHeight="1" thickBot="1" x14ac:dyDescent="0.25">
      <c r="A129" s="40"/>
      <c r="B129" s="41"/>
      <c r="C129" s="42" t="s">
        <v>66</v>
      </c>
      <c r="D129" s="43"/>
      <c r="E129" s="41"/>
      <c r="F129" s="44"/>
      <c r="G129" s="45">
        <f>SUM(G44,G51,G69,G99,G104,G127,G122)</f>
        <v>0</v>
      </c>
      <c r="H129" s="39"/>
      <c r="I129" s="12"/>
      <c r="J129" s="12"/>
      <c r="K129" s="17"/>
      <c r="L129" s="17"/>
      <c r="M129" s="12"/>
      <c r="N129" s="12"/>
    </row>
    <row r="130" spans="1:14" s="7" customFormat="1" ht="24" customHeight="1" thickBot="1" x14ac:dyDescent="0.25">
      <c r="A130" s="46"/>
      <c r="B130" s="47"/>
      <c r="C130" s="48"/>
      <c r="D130" s="49"/>
      <c r="E130" s="47"/>
      <c r="F130" s="50"/>
      <c r="G130" s="51"/>
      <c r="H130" s="39"/>
      <c r="I130" s="12"/>
      <c r="J130" s="12"/>
      <c r="K130" s="17"/>
      <c r="L130" s="17"/>
      <c r="M130" s="12"/>
      <c r="N130" s="12"/>
    </row>
    <row r="131" spans="1:14" ht="15" customHeight="1" x14ac:dyDescent="0.2">
      <c r="A131" s="52"/>
      <c r="B131" s="53"/>
      <c r="C131" s="54"/>
      <c r="D131" s="53"/>
      <c r="E131" s="53"/>
      <c r="F131" s="55"/>
      <c r="G131" s="56"/>
      <c r="H131" s="57"/>
      <c r="I131" s="12"/>
      <c r="J131" s="12"/>
      <c r="K131" s="17"/>
      <c r="L131" s="17"/>
      <c r="M131" s="12"/>
      <c r="N131" s="12"/>
    </row>
    <row r="132" spans="1:14" ht="15" customHeight="1" x14ac:dyDescent="0.2">
      <c r="A132" s="46"/>
      <c r="B132" s="47"/>
      <c r="C132" s="48" t="s">
        <v>25</v>
      </c>
      <c r="D132" s="47"/>
      <c r="E132" s="47"/>
      <c r="F132" s="58"/>
      <c r="G132" s="59"/>
      <c r="H132" s="60"/>
      <c r="I132" s="12"/>
      <c r="J132" s="12"/>
      <c r="K132" s="17"/>
      <c r="L132" s="17"/>
      <c r="M132" s="12"/>
      <c r="N132" s="12"/>
    </row>
    <row r="133" spans="1:14" ht="15" customHeight="1" thickBot="1" x14ac:dyDescent="0.25">
      <c r="A133" s="33"/>
      <c r="B133" s="34"/>
      <c r="C133" s="61"/>
      <c r="D133" s="34"/>
      <c r="E133" s="34"/>
      <c r="F133" s="37"/>
      <c r="G133" s="62"/>
      <c r="H133" s="32"/>
      <c r="I133" s="12"/>
      <c r="J133" s="12"/>
      <c r="K133" s="17"/>
      <c r="L133" s="17"/>
      <c r="M133" s="12"/>
      <c r="N133" s="12"/>
    </row>
    <row r="134" spans="1:14" ht="15" customHeight="1" x14ac:dyDescent="0.2">
      <c r="A134" s="52"/>
      <c r="B134" s="53"/>
      <c r="C134" s="54"/>
      <c r="D134" s="63"/>
      <c r="E134" s="64" t="s">
        <v>41</v>
      </c>
      <c r="F134" s="65" t="s">
        <v>40</v>
      </c>
      <c r="G134" s="66" t="s">
        <v>43</v>
      </c>
      <c r="H134" s="67"/>
      <c r="I134" s="12"/>
      <c r="J134" s="12"/>
      <c r="K134" s="17"/>
      <c r="L134" s="17"/>
      <c r="M134" s="12"/>
      <c r="N134" s="12"/>
    </row>
    <row r="135" spans="1:14" ht="15" customHeight="1" x14ac:dyDescent="0.2">
      <c r="A135" s="33" t="s">
        <v>1</v>
      </c>
      <c r="B135" s="34"/>
      <c r="C135" s="68" t="str">
        <f>C6</f>
        <v xml:space="preserve">VRTÁNÍ  A  ODKRYVNÉ  PRÁCE </v>
      </c>
      <c r="D135" s="69"/>
      <c r="E135" s="70">
        <f>G44</f>
        <v>0</v>
      </c>
      <c r="F135" s="70">
        <f t="shared" ref="F135:F141" si="7">E135*0.21</f>
        <v>0</v>
      </c>
      <c r="G135" s="71">
        <f t="shared" ref="G135:G141" si="8">SUM(E135:F135)</f>
        <v>0</v>
      </c>
      <c r="H135" s="67"/>
      <c r="I135" s="12"/>
      <c r="J135" s="12"/>
      <c r="K135" s="17"/>
      <c r="L135" s="17"/>
      <c r="M135" s="12"/>
      <c r="N135" s="12"/>
    </row>
    <row r="136" spans="1:14" ht="15" customHeight="1" x14ac:dyDescent="0.2">
      <c r="A136" s="72" t="s">
        <v>8</v>
      </c>
      <c r="B136" s="34"/>
      <c r="C136" s="68" t="str">
        <f>C45</f>
        <v xml:space="preserve">POLNÍ ZKOUŠKY </v>
      </c>
      <c r="D136" s="69"/>
      <c r="E136" s="70">
        <f>G51</f>
        <v>0</v>
      </c>
      <c r="F136" s="70">
        <f t="shared" si="7"/>
        <v>0</v>
      </c>
      <c r="G136" s="71">
        <f>SUM(E136:F136)</f>
        <v>0</v>
      </c>
      <c r="H136" s="32"/>
      <c r="I136" s="12"/>
      <c r="J136" s="12"/>
      <c r="K136" s="17"/>
      <c r="L136" s="17"/>
      <c r="M136" s="12"/>
      <c r="N136" s="12"/>
    </row>
    <row r="137" spans="1:14" ht="15" customHeight="1" x14ac:dyDescent="0.2">
      <c r="A137" s="33" t="s">
        <v>13</v>
      </c>
      <c r="B137" s="34"/>
      <c r="C137" s="61" t="str">
        <f>C52</f>
        <v>GEOFYZIKÁLNÍ PRÁCE</v>
      </c>
      <c r="D137" s="69"/>
      <c r="E137" s="70">
        <f>G69</f>
        <v>0</v>
      </c>
      <c r="F137" s="70">
        <f t="shared" si="7"/>
        <v>0</v>
      </c>
      <c r="G137" s="71">
        <f t="shared" si="8"/>
        <v>0</v>
      </c>
      <c r="H137" s="32"/>
    </row>
    <row r="138" spans="1:14" ht="15" customHeight="1" x14ac:dyDescent="0.2">
      <c r="A138" s="33" t="s">
        <v>19</v>
      </c>
      <c r="B138" s="34"/>
      <c r="C138" s="68" t="str">
        <f>C70</f>
        <v>LABORATORNÍ PRÁCE - mechanika zemin</v>
      </c>
      <c r="D138" s="69"/>
      <c r="E138" s="70">
        <f>G99</f>
        <v>0</v>
      </c>
      <c r="F138" s="70">
        <f t="shared" si="7"/>
        <v>0</v>
      </c>
      <c r="G138" s="71">
        <f t="shared" si="8"/>
        <v>0</v>
      </c>
      <c r="H138" s="32"/>
    </row>
    <row r="139" spans="1:14" ht="15" customHeight="1" x14ac:dyDescent="0.2">
      <c r="A139" s="72" t="s">
        <v>21</v>
      </c>
      <c r="B139" s="34"/>
      <c r="C139" s="68" t="str">
        <f>C100</f>
        <v>GEODETICKÉ PRÁCE</v>
      </c>
      <c r="D139" s="69"/>
      <c r="E139" s="70">
        <f>G104</f>
        <v>0</v>
      </c>
      <c r="F139" s="70">
        <f t="shared" si="7"/>
        <v>0</v>
      </c>
      <c r="G139" s="71">
        <f t="shared" si="8"/>
        <v>0</v>
      </c>
      <c r="H139" s="32"/>
    </row>
    <row r="140" spans="1:14" ht="15" customHeight="1" x14ac:dyDescent="0.2">
      <c r="A140" s="33" t="s">
        <v>23</v>
      </c>
      <c r="B140" s="34"/>
      <c r="C140" s="61" t="str">
        <f>C105</f>
        <v>HYDROGEOLOGICKÉ PRÁCE</v>
      </c>
      <c r="D140" s="69"/>
      <c r="E140" s="70">
        <f>G122</f>
        <v>0</v>
      </c>
      <c r="F140" s="70">
        <f t="shared" si="7"/>
        <v>0</v>
      </c>
      <c r="G140" s="71">
        <f t="shared" si="8"/>
        <v>0</v>
      </c>
      <c r="H140" s="32"/>
    </row>
    <row r="141" spans="1:14" ht="15" customHeight="1" thickBot="1" x14ac:dyDescent="0.25">
      <c r="A141" s="73" t="s">
        <v>124</v>
      </c>
      <c r="B141" s="74"/>
      <c r="C141" s="75" t="str">
        <f>C123</f>
        <v>OSTATNÍ</v>
      </c>
      <c r="D141" s="76"/>
      <c r="E141" s="77">
        <f>G127</f>
        <v>0</v>
      </c>
      <c r="F141" s="77">
        <f t="shared" si="7"/>
        <v>0</v>
      </c>
      <c r="G141" s="78">
        <f t="shared" si="8"/>
        <v>0</v>
      </c>
      <c r="H141" s="32"/>
    </row>
    <row r="142" spans="1:14" ht="15" customHeight="1" x14ac:dyDescent="0.2">
      <c r="A142" s="52"/>
      <c r="B142" s="53"/>
      <c r="C142" s="54"/>
      <c r="D142" s="63"/>
      <c r="E142" s="79">
        <f>SUM(E135:E141)</f>
        <v>0</v>
      </c>
      <c r="F142" s="79">
        <f>SUM(F135:F141)</f>
        <v>0</v>
      </c>
      <c r="G142" s="80">
        <f>SUM(G135:G141)</f>
        <v>0</v>
      </c>
      <c r="H142" s="32"/>
    </row>
    <row r="143" spans="1:14" ht="15" customHeight="1" x14ac:dyDescent="0.2">
      <c r="A143" s="33"/>
      <c r="B143" s="34"/>
      <c r="C143" s="61"/>
      <c r="D143" s="34"/>
      <c r="E143" s="34"/>
      <c r="F143" s="37"/>
      <c r="G143" s="62"/>
      <c r="H143" s="32"/>
    </row>
    <row r="144" spans="1:14" ht="15" customHeight="1" x14ac:dyDescent="0.2">
      <c r="A144" s="33"/>
      <c r="B144" s="34"/>
      <c r="C144" s="61"/>
      <c r="D144" s="47"/>
      <c r="E144" s="34"/>
      <c r="F144" s="81" t="s">
        <v>41</v>
      </c>
      <c r="G144" s="82">
        <f>SUM(E135:E141)</f>
        <v>0</v>
      </c>
      <c r="H144" s="32"/>
    </row>
    <row r="145" spans="1:8" ht="15" customHeight="1" x14ac:dyDescent="0.2">
      <c r="A145" s="33"/>
      <c r="B145" s="34"/>
      <c r="C145" s="61"/>
      <c r="D145" s="34"/>
      <c r="E145" s="34"/>
      <c r="F145" s="81" t="s">
        <v>40</v>
      </c>
      <c r="G145" s="82">
        <f>SUM(F135:F141)</f>
        <v>0</v>
      </c>
      <c r="H145" s="32"/>
    </row>
    <row r="146" spans="1:8" ht="15" customHeight="1" x14ac:dyDescent="0.2">
      <c r="A146" s="33"/>
      <c r="B146" s="34"/>
      <c r="C146" s="61"/>
      <c r="D146" s="47"/>
      <c r="E146" s="34"/>
      <c r="F146" s="81" t="s">
        <v>43</v>
      </c>
      <c r="G146" s="82">
        <f>SUM(G144:G145)</f>
        <v>0</v>
      </c>
      <c r="H146" s="32"/>
    </row>
    <row r="147" spans="1:8" ht="15" customHeight="1" x14ac:dyDescent="0.2">
      <c r="A147" s="33"/>
      <c r="B147" s="34"/>
      <c r="C147" s="61"/>
      <c r="D147" s="47"/>
      <c r="E147" s="47"/>
      <c r="F147" s="50"/>
      <c r="G147" s="83"/>
      <c r="H147" s="32"/>
    </row>
    <row r="148" spans="1:8" ht="15" customHeight="1" thickBot="1" x14ac:dyDescent="0.25">
      <c r="A148" s="199" t="s">
        <v>82</v>
      </c>
      <c r="B148" s="200"/>
      <c r="C148" s="200"/>
      <c r="D148" s="200"/>
      <c r="E148" s="200"/>
      <c r="F148" s="200"/>
      <c r="G148" s="201"/>
      <c r="H148" s="32"/>
    </row>
    <row r="149" spans="1:8" ht="15" customHeight="1" x14ac:dyDescent="0.2">
      <c r="A149" s="34"/>
      <c r="B149" s="34"/>
      <c r="C149" s="61"/>
      <c r="D149" s="34"/>
      <c r="E149" s="34"/>
      <c r="F149" s="37"/>
      <c r="G149" s="84"/>
      <c r="H149" s="32"/>
    </row>
    <row r="150" spans="1:8" x14ac:dyDescent="0.2">
      <c r="A150" s="34"/>
      <c r="B150" s="34"/>
      <c r="C150" s="61"/>
      <c r="D150" s="34"/>
      <c r="E150" s="34"/>
      <c r="F150" s="37"/>
      <c r="G150" s="84"/>
      <c r="H150" s="32"/>
    </row>
    <row r="151" spans="1:8" x14ac:dyDescent="0.2">
      <c r="A151" s="34"/>
      <c r="B151" s="34"/>
      <c r="C151" s="61"/>
      <c r="D151" s="34"/>
      <c r="E151" s="34"/>
      <c r="F151" s="37"/>
      <c r="G151" s="84"/>
      <c r="H151" s="32"/>
    </row>
    <row r="153" spans="1:8" x14ac:dyDescent="0.2">
      <c r="F153" s="4"/>
    </row>
    <row r="154" spans="1:8" x14ac:dyDescent="0.2">
      <c r="F154" s="4"/>
    </row>
  </sheetData>
  <sheetProtection algorithmName="SHA-512" hashValue="xPP7QHzO+xtTdef3PxheMHoGkZQKz3tFNBVCCJ0yS+BbsWgU2Sk4R7R5pWhU+tQU3n2cEntweCdHKxooXgHR/Q==" saltValue="voWFQQRt+eGLfxe7OzOm1w==" spinCount="100000" sheet="1" objects="1" scenarios="1"/>
  <protectedRanges>
    <protectedRange sqref="F8:F27 F29:F37 F39:F43 F46:F50 F53:F68 F71:F86 F88:F98 F101:F103 F106:F121 F124:F126" name="Oblast1"/>
  </protectedRanges>
  <mergeCells count="35">
    <mergeCell ref="A127:B127"/>
    <mergeCell ref="C127:E127"/>
    <mergeCell ref="A148:G148"/>
    <mergeCell ref="A104:B104"/>
    <mergeCell ref="C104:E104"/>
    <mergeCell ref="A105:B105"/>
    <mergeCell ref="C105:G105"/>
    <mergeCell ref="C122:E122"/>
    <mergeCell ref="A123:B123"/>
    <mergeCell ref="C123:G123"/>
    <mergeCell ref="A70:B70"/>
    <mergeCell ref="C70:G70"/>
    <mergeCell ref="A99:B99"/>
    <mergeCell ref="C99:E99"/>
    <mergeCell ref="A100:B100"/>
    <mergeCell ref="C100:G100"/>
    <mergeCell ref="A51:B51"/>
    <mergeCell ref="C51:E51"/>
    <mergeCell ref="A52:B52"/>
    <mergeCell ref="C52:G52"/>
    <mergeCell ref="A69:B69"/>
    <mergeCell ref="C69:E69"/>
    <mergeCell ref="A38:B38"/>
    <mergeCell ref="C38:G38"/>
    <mergeCell ref="A44:B44"/>
    <mergeCell ref="C44:E44"/>
    <mergeCell ref="A45:B45"/>
    <mergeCell ref="C45:G45"/>
    <mergeCell ref="A28:B28"/>
    <mergeCell ref="C28:G28"/>
    <mergeCell ref="A5:B5"/>
    <mergeCell ref="A6:B6"/>
    <mergeCell ref="C6:G6"/>
    <mergeCell ref="A7:B7"/>
    <mergeCell ref="C7:G7"/>
  </mergeCells>
  <printOptions horizontalCentered="1"/>
  <pageMargins left="0.39370078740157483" right="0.39370078740157483" top="0.7" bottom="0.39370078740157483" header="0.41" footer="0"/>
  <pageSetup paperSize="8" scale="59" fitToHeight="2" orientation="portrait" r:id="rId1"/>
  <headerFooter alignWithMargins="0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soupis prací slepý</vt:lpstr>
      <vt:lpstr>'soupis prací slepý'!Názvy_tisku</vt:lpstr>
      <vt:lpstr>'soupis prací slepý'!Oblast_tisku</vt:lpstr>
      <vt:lpstr>'soupis prací slepý'!Print_Area</vt:lpstr>
      <vt:lpstr>'soupis prací slepý'!Print_Titles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Urbanova, Pavlina</dc:creator>
  <cp:lastModifiedBy>Kosmál Martin, Ing.</cp:lastModifiedBy>
  <cp:lastPrinted>2021-07-28T12:05:13Z</cp:lastPrinted>
  <dcterms:created xsi:type="dcterms:W3CDTF">2020-09-09T08:49:30Z</dcterms:created>
  <dcterms:modified xsi:type="dcterms:W3CDTF">2023-06-29T05:57:12Z</dcterms:modified>
</cp:coreProperties>
</file>